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20" activeTab="0"/>
  </bookViews>
  <sheets>
    <sheet name="Category E" sheetId="1" r:id="rId1"/>
    <sheet name="Category A" sheetId="2" r:id="rId2"/>
    <sheet name="Category N" sheetId="3" r:id="rId3"/>
  </sheets>
  <definedNames>
    <definedName name="_xlnm.Print_Area" localSheetId="1">'Category A'!$A$1:$AC$7</definedName>
    <definedName name="_xlnm.Print_Area" localSheetId="0">'Category E'!$A$1:$AL$33</definedName>
    <definedName name="_xlnm.Print_Area" localSheetId="2">'Category N'!$A$1:$Y$7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<sst xmlns="http://schemas.openxmlformats.org/spreadsheetml/2006/main" count="1113" uniqueCount="84">
  <si>
    <t>Krešo Keresteš</t>
  </si>
  <si>
    <t>Mateja Keresteš</t>
  </si>
  <si>
    <t>A</t>
  </si>
  <si>
    <t>P</t>
  </si>
  <si>
    <t>B</t>
  </si>
  <si>
    <t>OK Trzin</t>
  </si>
  <si>
    <t>Jasminka Cindrić Perković</t>
  </si>
  <si>
    <t>Dalibor Perković</t>
  </si>
  <si>
    <t>OK Vihor</t>
  </si>
  <si>
    <t>SLO</t>
  </si>
  <si>
    <t>CRO</t>
  </si>
  <si>
    <t>OPEN</t>
  </si>
  <si>
    <t>PARA</t>
  </si>
  <si>
    <t>T1</t>
  </si>
  <si>
    <t>T2</t>
  </si>
  <si>
    <t>t1</t>
  </si>
  <si>
    <t>t2</t>
  </si>
  <si>
    <t>NAME</t>
  </si>
  <si>
    <t>CLUB</t>
  </si>
  <si>
    <t>COUNTRY</t>
  </si>
  <si>
    <t>POINTS</t>
  </si>
  <si>
    <t>TIME</t>
  </si>
  <si>
    <t>LEAGUE</t>
  </si>
  <si>
    <t>C</t>
  </si>
  <si>
    <t>Z</t>
  </si>
  <si>
    <t>D</t>
  </si>
  <si>
    <t>E</t>
  </si>
  <si>
    <t>Correct answers</t>
  </si>
  <si>
    <t>Given answers</t>
  </si>
  <si>
    <t>Percent incorrect answers</t>
  </si>
  <si>
    <t>CLASS</t>
  </si>
  <si>
    <t>AGE</t>
  </si>
  <si>
    <t>JUN</t>
  </si>
  <si>
    <t>FINAL</t>
  </si>
  <si>
    <t>O</t>
  </si>
  <si>
    <t>S</t>
  </si>
  <si>
    <t>J</t>
  </si>
  <si>
    <t>Klemen Kenda</t>
  </si>
  <si>
    <t>OK Azimut</t>
  </si>
  <si>
    <t xml:space="preserve"> </t>
  </si>
  <si>
    <t>T3</t>
  </si>
  <si>
    <t>t3</t>
  </si>
  <si>
    <t>ITA</t>
  </si>
  <si>
    <t>Emil Kacin</t>
  </si>
  <si>
    <t>Niko Čižek</t>
  </si>
  <si>
    <t>Janko Lapajne</t>
  </si>
  <si>
    <t>Zdenko Horjan</t>
  </si>
  <si>
    <t>Damir Gobec</t>
  </si>
  <si>
    <t>Donatella Vecchies</t>
  </si>
  <si>
    <t>Semiperdo</t>
  </si>
  <si>
    <t>Elvio Cereser</t>
  </si>
  <si>
    <t>Corivorio</t>
  </si>
  <si>
    <t>Adriana Donini</t>
  </si>
  <si>
    <t>SSD Gaja</t>
  </si>
  <si>
    <t>David Umari</t>
  </si>
  <si>
    <t>GO CAI Monfalcone</t>
  </si>
  <si>
    <t>Alessandro Casarin</t>
  </si>
  <si>
    <t>Ori. Swallows Noale</t>
  </si>
  <si>
    <t>X</t>
  </si>
  <si>
    <t>Fulvio Lenarduzzi</t>
  </si>
  <si>
    <t>Francesco Valentini</t>
  </si>
  <si>
    <t>CUS Parma</t>
  </si>
  <si>
    <t>Susy de Pieri</t>
  </si>
  <si>
    <t>Ivo Tišljar</t>
  </si>
  <si>
    <t>OK Orion</t>
  </si>
  <si>
    <t>Vlasta Jarc</t>
  </si>
  <si>
    <t>Mateja Slapnik Anžur</t>
  </si>
  <si>
    <t>OK Komenda</t>
  </si>
  <si>
    <t>Ivica Bertol</t>
  </si>
  <si>
    <t>Andreja Anžur</t>
  </si>
  <si>
    <t>Barbara Prezelj</t>
  </si>
  <si>
    <t>Ivana Gobec</t>
  </si>
  <si>
    <t>Tomislav Varnica</t>
  </si>
  <si>
    <t>Sanja Žužić</t>
  </si>
  <si>
    <t xml:space="preserve">B </t>
  </si>
  <si>
    <t>Davide Chicocca</t>
  </si>
  <si>
    <t>Marco Germani</t>
  </si>
  <si>
    <t>Gelsomino Franco</t>
  </si>
  <si>
    <t>Ori. Trieste</t>
  </si>
  <si>
    <t>Lorenza Pravato</t>
  </si>
  <si>
    <t>Alessio Rozzi</t>
  </si>
  <si>
    <t>Renato Bettin</t>
  </si>
  <si>
    <t>Antonella Sinigalia</t>
  </si>
  <si>
    <t>Renato Pellesoni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</si>
</sst>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#"/>
    <numFmt numFmtId="189" formatCode="#0"/>
    <numFmt numFmtId="190" formatCode="#00"/>
    <numFmt numFmtId="191" formatCode="0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N43"/>
  <sheetViews>
    <sheetView tabSelected="1" workbookViewId="0" topLeftCell="E1">
      <selection activeCell="AJ18" sqref="AJ18"/>
    </sheetView>
  </sheetViews>
  <sheetFormatPr defaultColWidth="9.140625" defaultRowHeight="16.5" customHeight="1"/>
  <cols>
    <col min="1" max="3" width="4.7109375" style="2" customWidth="1"/>
    <col min="4" max="4" width="17.57421875" style="1" customWidth="1"/>
    <col min="5" max="6" width="5.7109375" style="2" customWidth="1"/>
    <col min="7" max="7" width="10.7109375" style="1" customWidth="1"/>
    <col min="8" max="8" width="7.421875" style="2" bestFit="1" customWidth="1"/>
    <col min="9" max="36" width="3.7109375" style="1" customWidth="1"/>
    <col min="37" max="38" width="6.7109375" style="56" customWidth="1"/>
    <col min="39" max="39" width="7.7109375" style="33" customWidth="1"/>
    <col min="40" max="40" width="9.140625" style="33" customWidth="1"/>
    <col min="41" max="16384" width="9.140625" style="1" customWidth="1"/>
  </cols>
  <sheetData>
    <row r="1" spans="1:40" s="5" customFormat="1" ht="16.5" customHeight="1" thickBot="1">
      <c r="A1" s="92" t="s">
        <v>33</v>
      </c>
      <c r="B1" s="93"/>
      <c r="C1" s="94"/>
      <c r="I1" s="3" t="s">
        <v>4</v>
      </c>
      <c r="J1" s="35" t="s">
        <v>26</v>
      </c>
      <c r="K1" s="35" t="s">
        <v>4</v>
      </c>
      <c r="L1" s="35" t="s">
        <v>26</v>
      </c>
      <c r="M1" s="35" t="s">
        <v>23</v>
      </c>
      <c r="N1" s="35" t="s">
        <v>24</v>
      </c>
      <c r="O1" s="35" t="s">
        <v>2</v>
      </c>
      <c r="P1" s="35" t="s">
        <v>24</v>
      </c>
      <c r="Q1" s="4" t="s">
        <v>4</v>
      </c>
      <c r="R1" s="4" t="s">
        <v>24</v>
      </c>
      <c r="S1" s="4" t="s">
        <v>4</v>
      </c>
      <c r="T1" s="4" t="s">
        <v>24</v>
      </c>
      <c r="U1" s="4" t="s">
        <v>25</v>
      </c>
      <c r="V1" s="4" t="s">
        <v>2</v>
      </c>
      <c r="W1" s="4" t="s">
        <v>24</v>
      </c>
      <c r="X1" s="4" t="s">
        <v>23</v>
      </c>
      <c r="Y1" s="4" t="s">
        <v>2</v>
      </c>
      <c r="Z1" s="8" t="s">
        <v>25</v>
      </c>
      <c r="AA1" s="8" t="s">
        <v>24</v>
      </c>
      <c r="AB1" s="8" t="s">
        <v>4</v>
      </c>
      <c r="AC1" s="8" t="s">
        <v>25</v>
      </c>
      <c r="AD1" s="13" t="s">
        <v>25</v>
      </c>
      <c r="AE1" s="97" t="s">
        <v>2</v>
      </c>
      <c r="AF1" s="98"/>
      <c r="AG1" s="97" t="s">
        <v>4</v>
      </c>
      <c r="AH1" s="98"/>
      <c r="AI1" s="97" t="s">
        <v>25</v>
      </c>
      <c r="AJ1" s="98"/>
      <c r="AK1" s="46"/>
      <c r="AL1" s="46"/>
      <c r="AM1" s="31"/>
      <c r="AN1" s="31"/>
    </row>
    <row r="2" spans="1:40" s="5" customFormat="1" ht="16.5" customHeight="1" thickBot="1">
      <c r="A2" s="3" t="s">
        <v>11</v>
      </c>
      <c r="B2" s="4" t="s">
        <v>12</v>
      </c>
      <c r="C2" s="13" t="s">
        <v>32</v>
      </c>
      <c r="D2" s="35" t="s">
        <v>17</v>
      </c>
      <c r="E2" s="4" t="s">
        <v>30</v>
      </c>
      <c r="F2" s="4" t="s">
        <v>31</v>
      </c>
      <c r="G2" s="4" t="s">
        <v>18</v>
      </c>
      <c r="H2" s="8" t="s">
        <v>19</v>
      </c>
      <c r="I2" s="68">
        <v>1</v>
      </c>
      <c r="J2" s="81">
        <v>2</v>
      </c>
      <c r="K2" s="81">
        <v>3</v>
      </c>
      <c r="L2" s="81">
        <v>4</v>
      </c>
      <c r="M2" s="81">
        <v>5</v>
      </c>
      <c r="N2" s="81">
        <v>6</v>
      </c>
      <c r="O2" s="81">
        <v>7</v>
      </c>
      <c r="P2" s="81">
        <v>8</v>
      </c>
      <c r="Q2" s="69">
        <v>9</v>
      </c>
      <c r="R2" s="69">
        <v>10</v>
      </c>
      <c r="S2" s="69">
        <v>11</v>
      </c>
      <c r="T2" s="69">
        <v>12</v>
      </c>
      <c r="U2" s="69">
        <v>13</v>
      </c>
      <c r="V2" s="69">
        <v>14</v>
      </c>
      <c r="W2" s="69">
        <v>15</v>
      </c>
      <c r="X2" s="69">
        <v>16</v>
      </c>
      <c r="Y2" s="69">
        <v>17</v>
      </c>
      <c r="Z2" s="70">
        <v>18</v>
      </c>
      <c r="AA2" s="70">
        <v>19</v>
      </c>
      <c r="AB2" s="70">
        <v>20</v>
      </c>
      <c r="AC2" s="70">
        <v>21</v>
      </c>
      <c r="AD2" s="71">
        <v>22</v>
      </c>
      <c r="AE2" s="23" t="s">
        <v>13</v>
      </c>
      <c r="AF2" s="24" t="s">
        <v>15</v>
      </c>
      <c r="AG2" s="23" t="s">
        <v>14</v>
      </c>
      <c r="AH2" s="24" t="s">
        <v>16</v>
      </c>
      <c r="AI2" s="23" t="s">
        <v>40</v>
      </c>
      <c r="AJ2" s="24" t="s">
        <v>41</v>
      </c>
      <c r="AK2" s="47" t="s">
        <v>20</v>
      </c>
      <c r="AL2" s="48" t="s">
        <v>21</v>
      </c>
      <c r="AM2" s="34" t="s">
        <v>22</v>
      </c>
      <c r="AN2" s="31"/>
    </row>
    <row r="3" spans="1:40" ht="16.5" customHeight="1">
      <c r="A3" s="17">
        <v>1</v>
      </c>
      <c r="B3" s="10"/>
      <c r="C3" s="18"/>
      <c r="D3" s="6" t="s">
        <v>59</v>
      </c>
      <c r="E3" s="7" t="s">
        <v>34</v>
      </c>
      <c r="F3" s="7" t="s">
        <v>35</v>
      </c>
      <c r="G3" s="6" t="s">
        <v>51</v>
      </c>
      <c r="H3" s="15" t="s">
        <v>42</v>
      </c>
      <c r="I3" s="63" t="s">
        <v>4</v>
      </c>
      <c r="J3" s="82" t="s">
        <v>26</v>
      </c>
      <c r="K3" s="82" t="s">
        <v>4</v>
      </c>
      <c r="L3" s="82" t="s">
        <v>26</v>
      </c>
      <c r="M3" s="82" t="s">
        <v>4</v>
      </c>
      <c r="N3" s="82" t="s">
        <v>24</v>
      </c>
      <c r="O3" s="82" t="s">
        <v>2</v>
      </c>
      <c r="P3" s="82" t="s">
        <v>24</v>
      </c>
      <c r="Q3" s="64" t="s">
        <v>4</v>
      </c>
      <c r="R3" s="64" t="s">
        <v>24</v>
      </c>
      <c r="S3" s="64" t="s">
        <v>4</v>
      </c>
      <c r="T3" s="64" t="s">
        <v>24</v>
      </c>
      <c r="U3" s="64" t="s">
        <v>25</v>
      </c>
      <c r="V3" s="64" t="s">
        <v>2</v>
      </c>
      <c r="W3" s="64" t="s">
        <v>24</v>
      </c>
      <c r="X3" s="64" t="s">
        <v>23</v>
      </c>
      <c r="Y3" s="64" t="s">
        <v>2</v>
      </c>
      <c r="Z3" s="64" t="s">
        <v>25</v>
      </c>
      <c r="AA3" s="64" t="s">
        <v>24</v>
      </c>
      <c r="AB3" s="64" t="s">
        <v>4</v>
      </c>
      <c r="AC3" s="64" t="s">
        <v>25</v>
      </c>
      <c r="AD3" s="65" t="s">
        <v>25</v>
      </c>
      <c r="AE3" s="61" t="s">
        <v>2</v>
      </c>
      <c r="AF3" s="26">
        <v>23</v>
      </c>
      <c r="AG3" s="77" t="s">
        <v>4</v>
      </c>
      <c r="AH3" s="78">
        <v>25</v>
      </c>
      <c r="AI3" s="77" t="s">
        <v>25</v>
      </c>
      <c r="AJ3" s="91">
        <v>26</v>
      </c>
      <c r="AK3" s="49">
        <f>IF(I3=$I$1,1,0)+IF(J3=$J$1,1,0)+IF(K3=$K$1,1,0)+IF(L3=$L$1,1,0)+IF(M3=$M$1,1,0)+IF(N3=$N$1,1,0)+IF(O3=$O$1,1,0)+IF(P3=$P$1,1,0)+IF(Q3=$Q$1,1,0)+IF(R3=$R$1,1,0)+IF(S3=$S$1,1,0)+IF(T3=$T$1,1,0)+IF(U3=$U$1,1,0)+IF(V3=$V$1,1,0)+IF(W3=$W$1,1,0)+IF(X3=$X$1,1,0)+IF(Y3=$Y$1,1,0)+IF(Z3=$Z$1,1,0)+IF(AA3=$AA$1,1,0)+IF(AB3=$AB$1,1,0)+IF(AC3=$AC$1,1,0)+IF(AD3=$AD$1,1,0)+IF(AE3=$AE$1,1,0)+IF(AG3=$AG$1,1,0)+IF(AI3=$AI$1,1,0)</f>
        <v>24</v>
      </c>
      <c r="AL3" s="86">
        <f>IF(AE3&lt;&gt;"",AF3+AH3+AJ3+(IF(AE3=$AE$1,0,60)+IF(AG3=$AG$1,0,60)+IF(AI3=$AI$1,0,60)),"")</f>
        <v>74</v>
      </c>
      <c r="AM3" s="58">
        <f>IF(AK3&lt;&gt;0,(AK3+1-AL3/(120*3))*100/(18+1),"")</f>
        <v>130.4970760233918</v>
      </c>
      <c r="AN3" s="33">
        <f>IF(AM3&lt;&gt;"",AM3/$AM$3*100,"")</f>
        <v>100</v>
      </c>
    </row>
    <row r="4" spans="1:40" ht="16.5" customHeight="1">
      <c r="A4" s="19">
        <v>2</v>
      </c>
      <c r="B4" s="7"/>
      <c r="C4" s="20"/>
      <c r="D4" s="6" t="s">
        <v>81</v>
      </c>
      <c r="E4" s="7" t="s">
        <v>34</v>
      </c>
      <c r="F4" s="7" t="s">
        <v>35</v>
      </c>
      <c r="G4" s="6" t="s">
        <v>57</v>
      </c>
      <c r="H4" s="15" t="s">
        <v>42</v>
      </c>
      <c r="I4" s="19" t="s">
        <v>4</v>
      </c>
      <c r="J4" s="83" t="s">
        <v>26</v>
      </c>
      <c r="K4" s="83" t="s">
        <v>4</v>
      </c>
      <c r="L4" s="83" t="s">
        <v>26</v>
      </c>
      <c r="M4" s="83" t="s">
        <v>23</v>
      </c>
      <c r="N4" s="83" t="s">
        <v>24</v>
      </c>
      <c r="O4" s="83" t="s">
        <v>2</v>
      </c>
      <c r="P4" s="83" t="s">
        <v>24</v>
      </c>
      <c r="Q4" s="7" t="s">
        <v>4</v>
      </c>
      <c r="R4" s="7" t="s">
        <v>24</v>
      </c>
      <c r="S4" s="7" t="s">
        <v>4</v>
      </c>
      <c r="T4" s="7" t="s">
        <v>24</v>
      </c>
      <c r="U4" s="7" t="s">
        <v>25</v>
      </c>
      <c r="V4" s="7" t="s">
        <v>2</v>
      </c>
      <c r="W4" s="7" t="s">
        <v>24</v>
      </c>
      <c r="X4" s="7" t="s">
        <v>23</v>
      </c>
      <c r="Y4" s="7" t="s">
        <v>2</v>
      </c>
      <c r="Z4" s="7" t="s">
        <v>25</v>
      </c>
      <c r="AA4" s="7" t="s">
        <v>24</v>
      </c>
      <c r="AB4" s="7" t="s">
        <v>24</v>
      </c>
      <c r="AC4" s="7" t="s">
        <v>25</v>
      </c>
      <c r="AD4" s="20" t="s">
        <v>25</v>
      </c>
      <c r="AE4" s="62" t="s">
        <v>2</v>
      </c>
      <c r="AF4" s="28">
        <v>26</v>
      </c>
      <c r="AG4" s="27" t="s">
        <v>4</v>
      </c>
      <c r="AH4" s="79">
        <v>32</v>
      </c>
      <c r="AI4" s="27" t="s">
        <v>25</v>
      </c>
      <c r="AJ4" s="28">
        <v>19</v>
      </c>
      <c r="AK4" s="50">
        <f>IF(I4=$I$1,1,0)+IF(J4=$J$1,1,0)+IF(K4=$K$1,1,0)+IF(L4=$L$1,1,0)+IF(M4=$M$1,1,0)+IF(N4=$N$1,1,0)+IF(O4=$O$1,1,0)+IF(P4=$P$1,1,0)+IF(Q4=$Q$1,1,0)+IF(R4=$R$1,1,0)+IF(S4=$S$1,1,0)+IF(T4=$T$1,1,0)+IF(U4=$U$1,1,0)+IF(V4=$V$1,1,0)+IF(W4=$W$1,1,0)+IF(X4=$X$1,1,0)+IF(Y4=$Y$1,1,0)+IF(Z4=$Z$1,1,0)+IF(AA4=$AA$1,1,0)+IF(AB4=$AB$1,1,0)+IF(AC4=$AC$1,1,0)+IF(AD4=$AD$1,1,0)+IF(AE4=$AE$1,1,0)+IF(AG4=$AG$1,1,0)+IF(AI4=$AI$1,1,0)</f>
        <v>24</v>
      </c>
      <c r="AL4" s="87">
        <f>IF(AE4&lt;&gt;"",AF4+AH4+AJ4+(IF(AE4=$AE$1,0,60)+IF(AG4=$AG$1,0,60)+IF(AI4=$AI$1,0,60)),"")</f>
        <v>77</v>
      </c>
      <c r="AM4" s="89">
        <f>IF(AK4&lt;&gt;0,(AK4+1-AL4/(120*3))*100/(18+1),"")</f>
        <v>130.453216374269</v>
      </c>
      <c r="AN4" s="33">
        <f>IF(AM4&lt;&gt;"",AM4/$AM$3*100,"")</f>
        <v>99.96639032041229</v>
      </c>
    </row>
    <row r="5" spans="1:40" ht="16.5" customHeight="1">
      <c r="A5" s="19">
        <v>3</v>
      </c>
      <c r="B5" s="7"/>
      <c r="C5" s="20"/>
      <c r="D5" s="6" t="s">
        <v>0</v>
      </c>
      <c r="E5" s="7" t="s">
        <v>34</v>
      </c>
      <c r="F5" s="7" t="s">
        <v>35</v>
      </c>
      <c r="G5" s="6" t="s">
        <v>5</v>
      </c>
      <c r="H5" s="15" t="s">
        <v>9</v>
      </c>
      <c r="I5" s="19" t="s">
        <v>4</v>
      </c>
      <c r="J5" s="83" t="s">
        <v>26</v>
      </c>
      <c r="K5" s="83" t="s">
        <v>4</v>
      </c>
      <c r="L5" s="83" t="s">
        <v>26</v>
      </c>
      <c r="M5" s="83" t="s">
        <v>23</v>
      </c>
      <c r="N5" s="83" t="s">
        <v>24</v>
      </c>
      <c r="O5" s="83" t="s">
        <v>2</v>
      </c>
      <c r="P5" s="83" t="s">
        <v>24</v>
      </c>
      <c r="Q5" s="7" t="s">
        <v>4</v>
      </c>
      <c r="R5" s="7" t="s">
        <v>24</v>
      </c>
      <c r="S5" s="7" t="s">
        <v>4</v>
      </c>
      <c r="T5" s="7" t="s">
        <v>24</v>
      </c>
      <c r="U5" s="7" t="s">
        <v>25</v>
      </c>
      <c r="V5" s="7" t="s">
        <v>2</v>
      </c>
      <c r="W5" s="7" t="s">
        <v>24</v>
      </c>
      <c r="X5" s="7" t="s">
        <v>23</v>
      </c>
      <c r="Y5" s="7" t="s">
        <v>2</v>
      </c>
      <c r="Z5" s="7" t="s">
        <v>25</v>
      </c>
      <c r="AA5" s="7" t="s">
        <v>24</v>
      </c>
      <c r="AB5" s="7" t="s">
        <v>4</v>
      </c>
      <c r="AC5" s="7" t="s">
        <v>25</v>
      </c>
      <c r="AD5" s="20" t="s">
        <v>25</v>
      </c>
      <c r="AE5" s="62" t="s">
        <v>2</v>
      </c>
      <c r="AF5" s="28">
        <v>11</v>
      </c>
      <c r="AG5" s="27" t="s">
        <v>4</v>
      </c>
      <c r="AH5" s="79">
        <v>29</v>
      </c>
      <c r="AI5" s="27" t="s">
        <v>23</v>
      </c>
      <c r="AJ5" s="28">
        <v>22</v>
      </c>
      <c r="AK5" s="50">
        <f>IF(I5=$I$1,1,0)+IF(J5=$J$1,1,0)+IF(K5=$K$1,1,0)+IF(L5=$L$1,1,0)+IF(M5=$M$1,1,0)+IF(N5=$N$1,1,0)+IF(O5=$O$1,1,0)+IF(P5=$P$1,1,0)+IF(Q5=$Q$1,1,0)+IF(R5=$R$1,1,0)+IF(S5=$S$1,1,0)+IF(T5=$T$1,1,0)+IF(U5=$U$1,1,0)+IF(V5=$V$1,1,0)+IF(W5=$W$1,1,0)+IF(X5=$X$1,1,0)+IF(Y5=$Y$1,1,0)+IF(Z5=$Z$1,1,0)+IF(AA5=$AA$1,1,0)+IF(AB5=$AB$1,1,0)+IF(AC5=$AC$1,1,0)+IF(AD5=$AD$1,1,0)+IF(AE5=$AE$1,1,0)+IF(AG5=$AG$1,1,0)+IF(AI5=$AI$1,1,0)</f>
        <v>24</v>
      </c>
      <c r="AL5" s="87">
        <f>IF(AE5&lt;&gt;"",AF5+AH5+AJ5+(IF(AE5=$AE$1,0,60)+IF(AG5=$AG$1,0,60)+IF(AI5=$AI$1,0,60)),"")</f>
        <v>122</v>
      </c>
      <c r="AM5" s="89">
        <f>IF(AK5&lt;&gt;0,(AK5+1-AL5/(120*3))*100/(22+3),"")</f>
        <v>98.64444444444445</v>
      </c>
      <c r="AN5" s="33">
        <f>IF(AM5&lt;&gt;"",AM5/$AM$3*100,"")</f>
        <v>75.59130629621332</v>
      </c>
    </row>
    <row r="6" spans="1:40" ht="16.5" customHeight="1">
      <c r="A6" s="19">
        <v>4</v>
      </c>
      <c r="B6" s="7"/>
      <c r="C6" s="20"/>
      <c r="D6" s="6" t="s">
        <v>71</v>
      </c>
      <c r="E6" s="7" t="s">
        <v>34</v>
      </c>
      <c r="F6" s="7" t="s">
        <v>35</v>
      </c>
      <c r="G6" s="6" t="s">
        <v>8</v>
      </c>
      <c r="H6" s="15" t="s">
        <v>10</v>
      </c>
      <c r="I6" s="19" t="s">
        <v>24</v>
      </c>
      <c r="J6" s="83" t="s">
        <v>26</v>
      </c>
      <c r="K6" s="83" t="s">
        <v>4</v>
      </c>
      <c r="L6" s="83" t="s">
        <v>26</v>
      </c>
      <c r="M6" s="83" t="s">
        <v>23</v>
      </c>
      <c r="N6" s="83" t="s">
        <v>24</v>
      </c>
      <c r="O6" s="83" t="s">
        <v>2</v>
      </c>
      <c r="P6" s="83" t="s">
        <v>24</v>
      </c>
      <c r="Q6" s="7" t="s">
        <v>4</v>
      </c>
      <c r="R6" s="7" t="s">
        <v>2</v>
      </c>
      <c r="S6" s="7" t="s">
        <v>4</v>
      </c>
      <c r="T6" s="7" t="s">
        <v>24</v>
      </c>
      <c r="U6" s="7" t="s">
        <v>25</v>
      </c>
      <c r="V6" s="7" t="s">
        <v>2</v>
      </c>
      <c r="W6" s="7" t="s">
        <v>24</v>
      </c>
      <c r="X6" s="7" t="s">
        <v>23</v>
      </c>
      <c r="Y6" s="7" t="s">
        <v>2</v>
      </c>
      <c r="Z6" s="7" t="s">
        <v>25</v>
      </c>
      <c r="AA6" s="7" t="s">
        <v>24</v>
      </c>
      <c r="AB6" s="7" t="s">
        <v>4</v>
      </c>
      <c r="AC6" s="7" t="s">
        <v>25</v>
      </c>
      <c r="AD6" s="20" t="s">
        <v>25</v>
      </c>
      <c r="AE6" s="62" t="s">
        <v>2</v>
      </c>
      <c r="AF6" s="28">
        <v>26</v>
      </c>
      <c r="AG6" s="27" t="s">
        <v>4</v>
      </c>
      <c r="AH6" s="79">
        <v>39</v>
      </c>
      <c r="AI6" s="27" t="s">
        <v>25</v>
      </c>
      <c r="AJ6" s="28">
        <v>20</v>
      </c>
      <c r="AK6" s="50">
        <f>IF(I6=$I$1,1,0)+IF(J6=$J$1,1,0)+IF(K6=$K$1,1,0)+IF(L6=$L$1,1,0)+IF(M6=$M$1,1,0)+IF(N6=$N$1,1,0)+IF(O6=$O$1,1,0)+IF(P6=$P$1,1,0)+IF(Q6=$Q$1,1,0)+IF(R6=$R$1,1,0)+IF(S6=$S$1,1,0)+IF(T6=$T$1,1,0)+IF(U6=$U$1,1,0)+IF(V6=$V$1,1,0)+IF(W6=$W$1,1,0)+IF(X6=$X$1,1,0)+IF(Y6=$Y$1,1,0)+IF(Z6=$Z$1,1,0)+IF(AA6=$AA$1,1,0)+IF(AB6=$AB$1,1,0)+IF(AC6=$AC$1,1,0)+IF(AD6=$AD$1,1,0)+IF(AE6=$AE$1,1,0)+IF(AG6=$AG$1,1,0)+IF(AI6=$AI$1,1,0)</f>
        <v>23</v>
      </c>
      <c r="AL6" s="87">
        <f>IF(AE6&lt;&gt;"",AF6+AH6+AJ6+(IF(AE6=$AE$1,0,60)+IF(AG6=$AG$1,0,60)+IF(AI6=$AI$1,0,60)),"")</f>
        <v>85</v>
      </c>
      <c r="AM6" s="89">
        <f>IF(AK6&lt;&gt;0,(AK6+1-AL6/(120*3))*100/(18+1),"")</f>
        <v>125.0730994152047</v>
      </c>
      <c r="AN6" s="33">
        <f>IF(AM6&lt;&gt;"",AM6/$AM$3*100,"")</f>
        <v>95.84360295765183</v>
      </c>
    </row>
    <row r="7" spans="1:40" ht="16.5" customHeight="1">
      <c r="A7" s="19">
        <v>5</v>
      </c>
      <c r="B7" s="7">
        <v>1</v>
      </c>
      <c r="C7" s="20"/>
      <c r="D7" s="9" t="s">
        <v>68</v>
      </c>
      <c r="E7" s="10" t="s">
        <v>3</v>
      </c>
      <c r="F7" s="10" t="s">
        <v>35</v>
      </c>
      <c r="G7" s="9" t="s">
        <v>8</v>
      </c>
      <c r="H7" s="14" t="s">
        <v>10</v>
      </c>
      <c r="I7" s="19" t="s">
        <v>24</v>
      </c>
      <c r="J7" s="83" t="s">
        <v>26</v>
      </c>
      <c r="K7" s="83" t="s">
        <v>4</v>
      </c>
      <c r="L7" s="83" t="s">
        <v>26</v>
      </c>
      <c r="M7" s="83" t="s">
        <v>23</v>
      </c>
      <c r="N7" s="83" t="s">
        <v>24</v>
      </c>
      <c r="O7" s="83" t="s">
        <v>2</v>
      </c>
      <c r="P7" s="83" t="s">
        <v>24</v>
      </c>
      <c r="Q7" s="7" t="s">
        <v>4</v>
      </c>
      <c r="R7" s="7" t="s">
        <v>24</v>
      </c>
      <c r="S7" s="7" t="s">
        <v>4</v>
      </c>
      <c r="T7" s="7" t="s">
        <v>24</v>
      </c>
      <c r="U7" s="7" t="s">
        <v>25</v>
      </c>
      <c r="V7" s="7" t="s">
        <v>2</v>
      </c>
      <c r="W7" s="7" t="s">
        <v>24</v>
      </c>
      <c r="X7" s="7" t="s">
        <v>23</v>
      </c>
      <c r="Y7" s="7" t="s">
        <v>24</v>
      </c>
      <c r="Z7" s="7" t="s">
        <v>24</v>
      </c>
      <c r="AA7" s="7" t="s">
        <v>24</v>
      </c>
      <c r="AB7" s="7" t="s">
        <v>4</v>
      </c>
      <c r="AC7" s="7" t="s">
        <v>25</v>
      </c>
      <c r="AD7" s="20" t="s">
        <v>25</v>
      </c>
      <c r="AE7" s="62" t="s">
        <v>2</v>
      </c>
      <c r="AF7" s="28">
        <v>15</v>
      </c>
      <c r="AG7" s="27" t="s">
        <v>4</v>
      </c>
      <c r="AH7" s="79">
        <v>30</v>
      </c>
      <c r="AI7" s="27" t="s">
        <v>25</v>
      </c>
      <c r="AJ7" s="28">
        <v>12</v>
      </c>
      <c r="AK7" s="50">
        <f>IF(I7=$I$1,1,0)+IF(J7=$J$1,1,0)+IF(K7=$K$1,1,0)+IF(L7=$L$1,1,0)+IF(M7=$M$1,1,0)+IF(N7=$N$1,1,0)+IF(O7=$O$1,1,0)+IF(P7=$P$1,1,0)+IF(Q7=$Q$1,1,0)+IF(R7=$R$1,1,0)+IF(S7=$S$1,1,0)+IF(T7=$T$1,1,0)+IF(U7=$U$1,1,0)+IF(V7=$V$1,1,0)+IF(W7=$W$1,1,0)+IF(X7=$X$1,1,0)+IF(Y7=$Y$1,1,0)+IF(Z7=$Z$1,1,0)+IF(AA7=$AA$1,1,0)+IF(AB7=$AB$1,1,0)+IF(AC7=$AC$1,1,0)+IF(AD7=$AD$1,1,0)+IF(AE7=$AE$1,1,0)+IF(AG7=$AG$1,1,0)+IF(AI7=$AI$1,1,0)</f>
        <v>22</v>
      </c>
      <c r="AL7" s="87">
        <f>IF(AE7&lt;&gt;"",AF7+AH7+AJ7+(IF(AE7=$AE$1,0,60)+IF(AG7=$AG$1,0,60)+IF(AI7=$AI$1,0,60)),"")</f>
        <v>57</v>
      </c>
      <c r="AM7" s="89">
        <f>IF(AK7&lt;&gt;0,(AK7+1-AL7/(120*3))*100/(18+1),"")</f>
        <v>120.21929824561403</v>
      </c>
      <c r="AN7" s="33">
        <f>IF(AM7&lt;&gt;"",AM7/$AM$3*100,"")</f>
        <v>92.12413174994398</v>
      </c>
    </row>
    <row r="8" spans="1:39" ht="16.5" customHeight="1">
      <c r="A8" s="19">
        <v>6</v>
      </c>
      <c r="B8" s="7"/>
      <c r="C8" s="20"/>
      <c r="D8" s="9" t="s">
        <v>46</v>
      </c>
      <c r="E8" s="10" t="s">
        <v>3</v>
      </c>
      <c r="F8" s="10" t="s">
        <v>35</v>
      </c>
      <c r="G8" s="9" t="s">
        <v>8</v>
      </c>
      <c r="H8" s="14" t="s">
        <v>10</v>
      </c>
      <c r="I8" s="19" t="s">
        <v>4</v>
      </c>
      <c r="J8" s="83" t="s">
        <v>26</v>
      </c>
      <c r="K8" s="83" t="s">
        <v>4</v>
      </c>
      <c r="L8" s="83" t="s">
        <v>24</v>
      </c>
      <c r="M8" s="83" t="s">
        <v>4</v>
      </c>
      <c r="N8" s="83" t="s">
        <v>24</v>
      </c>
      <c r="O8" s="83" t="s">
        <v>2</v>
      </c>
      <c r="P8" s="83" t="s">
        <v>24</v>
      </c>
      <c r="Q8" s="7" t="s">
        <v>4</v>
      </c>
      <c r="R8" s="7" t="s">
        <v>24</v>
      </c>
      <c r="S8" s="7" t="s">
        <v>4</v>
      </c>
      <c r="T8" s="7" t="s">
        <v>24</v>
      </c>
      <c r="U8" s="7" t="s">
        <v>25</v>
      </c>
      <c r="V8" s="7" t="s">
        <v>2</v>
      </c>
      <c r="W8" s="7" t="s">
        <v>24</v>
      </c>
      <c r="X8" s="7" t="s">
        <v>23</v>
      </c>
      <c r="Y8" s="7" t="s">
        <v>2</v>
      </c>
      <c r="Z8" s="7" t="s">
        <v>25</v>
      </c>
      <c r="AA8" s="7" t="s">
        <v>24</v>
      </c>
      <c r="AB8" s="7" t="s">
        <v>4</v>
      </c>
      <c r="AC8" s="7" t="s">
        <v>25</v>
      </c>
      <c r="AD8" s="20" t="s">
        <v>25</v>
      </c>
      <c r="AE8" s="62" t="s">
        <v>4</v>
      </c>
      <c r="AF8" s="28">
        <v>11</v>
      </c>
      <c r="AG8" s="27" t="s">
        <v>4</v>
      </c>
      <c r="AH8" s="79">
        <v>19</v>
      </c>
      <c r="AI8" s="27" t="s">
        <v>25</v>
      </c>
      <c r="AJ8" s="28">
        <v>16</v>
      </c>
      <c r="AK8" s="50">
        <f>IF(I8=$I$1,1,0)+IF(J8=$J$1,1,0)+IF(K8=$K$1,1,0)+IF(L8=$L$1,1,0)+IF(M8=$M$1,1,0)+IF(N8=$N$1,1,0)+IF(O8=$O$1,1,0)+IF(P8=$P$1,1,0)+IF(Q8=$Q$1,1,0)+IF(R8=$R$1,1,0)+IF(S8=$S$1,1,0)+IF(T8=$T$1,1,0)+IF(U8=$U$1,1,0)+IF(V8=$V$1,1,0)+IF(W8=$W$1,1,0)+IF(X8=$X$1,1,0)+IF(Y8=$Y$1,1,0)+IF(Z8=$Z$1,1,0)+IF(AA8=$AA$1,1,0)+IF(AB8=$AB$1,1,0)+IF(AC8=$AC$1,1,0)+IF(AD8=$AD$1,1,0)+IF(AE8=$AE$1,1,0)+IF(AG8=$AG$1,1,0)+IF(AI8=$AI$1,1,0)</f>
        <v>22</v>
      </c>
      <c r="AL8" s="87">
        <f>IF(AE8&lt;&gt;"",AF8+AH8+AJ8+(IF(AE8=$AE$1,0,60)+IF(AG8=$AG$1,0,60)+IF(AI8=$AI$1,0,60)),"")</f>
        <v>106</v>
      </c>
      <c r="AM8" s="89">
        <f>IF(AK8&lt;&gt;0,(AK8+1-AL8/(120*3))*100/(18+1),"")</f>
        <v>119.50292397660819</v>
      </c>
    </row>
    <row r="9" spans="1:40" ht="16.5" customHeight="1">
      <c r="A9" s="19">
        <v>7</v>
      </c>
      <c r="B9" s="7"/>
      <c r="C9" s="20"/>
      <c r="D9" s="6" t="s">
        <v>62</v>
      </c>
      <c r="E9" s="7" t="s">
        <v>34</v>
      </c>
      <c r="F9" s="7" t="s">
        <v>35</v>
      </c>
      <c r="G9" s="6" t="s">
        <v>61</v>
      </c>
      <c r="H9" s="15" t="s">
        <v>42</v>
      </c>
      <c r="I9" s="19" t="s">
        <v>4</v>
      </c>
      <c r="J9" s="83" t="s">
        <v>26</v>
      </c>
      <c r="K9" s="83" t="s">
        <v>4</v>
      </c>
      <c r="L9" s="83" t="s">
        <v>26</v>
      </c>
      <c r="M9" s="83" t="s">
        <v>23</v>
      </c>
      <c r="N9" s="83" t="s">
        <v>24</v>
      </c>
      <c r="O9" s="83" t="s">
        <v>2</v>
      </c>
      <c r="P9" s="83" t="s">
        <v>24</v>
      </c>
      <c r="Q9" s="7" t="s">
        <v>4</v>
      </c>
      <c r="R9" s="7" t="s">
        <v>24</v>
      </c>
      <c r="S9" s="7" t="s">
        <v>4</v>
      </c>
      <c r="T9" s="7" t="s">
        <v>24</v>
      </c>
      <c r="U9" s="7" t="s">
        <v>25</v>
      </c>
      <c r="V9" s="7" t="s">
        <v>2</v>
      </c>
      <c r="W9" s="7" t="s">
        <v>24</v>
      </c>
      <c r="X9" s="7" t="s">
        <v>23</v>
      </c>
      <c r="Y9" s="7" t="s">
        <v>2</v>
      </c>
      <c r="Z9" s="7" t="s">
        <v>25</v>
      </c>
      <c r="AA9" s="7" t="s">
        <v>24</v>
      </c>
      <c r="AB9" s="7" t="s">
        <v>4</v>
      </c>
      <c r="AC9" s="7" t="s">
        <v>24</v>
      </c>
      <c r="AD9" s="20" t="s">
        <v>25</v>
      </c>
      <c r="AE9" s="62" t="s">
        <v>4</v>
      </c>
      <c r="AF9" s="28">
        <v>14</v>
      </c>
      <c r="AG9" s="27" t="s">
        <v>23</v>
      </c>
      <c r="AH9" s="79">
        <v>17</v>
      </c>
      <c r="AI9" s="27" t="s">
        <v>25</v>
      </c>
      <c r="AJ9" s="28">
        <v>4</v>
      </c>
      <c r="AK9" s="50">
        <f>IF(I9=$I$1,1,0)+IF(J9=$J$1,1,0)+IF(K9=$K$1,1,0)+IF(L9=$L$1,1,0)+IF(M9=$M$1,1,0)+IF(N9=$N$1,1,0)+IF(O9=$O$1,1,0)+IF(P9=$P$1,1,0)+IF(Q9=$Q$1,1,0)+IF(R9=$R$1,1,0)+IF(S9=$S$1,1,0)+IF(T9=$T$1,1,0)+IF(U9=$U$1,1,0)+IF(V9=$V$1,1,0)+IF(W9=$W$1,1,0)+IF(X9=$X$1,1,0)+IF(Y9=$Y$1,1,0)+IF(Z9=$Z$1,1,0)+IF(AA9=$AA$1,1,0)+IF(AB9=$AB$1,1,0)+IF(AC9=$AC$1,1,0)+IF(AD9=$AD$1,1,0)+IF(AE9=$AE$1,1,0)+IF(AG9=$AG$1,1,0)+IF(AI9=$AI$1,1,0)</f>
        <v>22</v>
      </c>
      <c r="AL9" s="87">
        <f>IF(AE9&lt;&gt;"",AF9+AH9+AJ9+(IF(AE9=$AE$1,0,60)+IF(AG9=$AG$1,0,60)+IF(AI9=$AI$1,0,60)),"")</f>
        <v>155</v>
      </c>
      <c r="AM9" s="89">
        <f>IF(AK9&lt;&gt;0,(AK9+1-AL9/(120*3))*100/(18+1),"")</f>
        <v>118.78654970760233</v>
      </c>
      <c r="AN9" s="33">
        <f>IF(AM9&lt;&gt;"",AM9/$AM$3*100,"")</f>
        <v>91.02621555007843</v>
      </c>
    </row>
    <row r="10" spans="1:39" ht="16.5" customHeight="1">
      <c r="A10" s="19">
        <v>8</v>
      </c>
      <c r="B10" s="7"/>
      <c r="C10" s="20"/>
      <c r="D10" s="9" t="s">
        <v>76</v>
      </c>
      <c r="E10" s="10" t="s">
        <v>34</v>
      </c>
      <c r="F10" s="10" t="s">
        <v>35</v>
      </c>
      <c r="G10" s="9" t="s">
        <v>53</v>
      </c>
      <c r="H10" s="14" t="s">
        <v>42</v>
      </c>
      <c r="I10" s="19" t="s">
        <v>24</v>
      </c>
      <c r="J10" s="83" t="s">
        <v>26</v>
      </c>
      <c r="K10" s="83" t="s">
        <v>4</v>
      </c>
      <c r="L10" s="83" t="s">
        <v>26</v>
      </c>
      <c r="M10" s="83" t="s">
        <v>23</v>
      </c>
      <c r="N10" s="83" t="s">
        <v>24</v>
      </c>
      <c r="O10" s="83" t="s">
        <v>2</v>
      </c>
      <c r="P10" s="83" t="s">
        <v>24</v>
      </c>
      <c r="Q10" s="7" t="s">
        <v>4</v>
      </c>
      <c r="R10" s="7" t="s">
        <v>24</v>
      </c>
      <c r="S10" s="7" t="s">
        <v>4</v>
      </c>
      <c r="T10" s="7" t="s">
        <v>24</v>
      </c>
      <c r="U10" s="7" t="s">
        <v>25</v>
      </c>
      <c r="V10" s="7" t="s">
        <v>2</v>
      </c>
      <c r="W10" s="7" t="s">
        <v>24</v>
      </c>
      <c r="X10" s="7" t="s">
        <v>2</v>
      </c>
      <c r="Y10" s="7" t="s">
        <v>2</v>
      </c>
      <c r="Z10" s="7" t="s">
        <v>25</v>
      </c>
      <c r="AA10" s="7" t="s">
        <v>58</v>
      </c>
      <c r="AB10" s="7" t="s">
        <v>4</v>
      </c>
      <c r="AC10" s="7" t="s">
        <v>24</v>
      </c>
      <c r="AD10" s="20" t="s">
        <v>25</v>
      </c>
      <c r="AE10" s="62" t="s">
        <v>2</v>
      </c>
      <c r="AF10" s="28">
        <v>30</v>
      </c>
      <c r="AG10" s="27" t="s">
        <v>4</v>
      </c>
      <c r="AH10" s="79">
        <v>29</v>
      </c>
      <c r="AI10" s="27" t="s">
        <v>25</v>
      </c>
      <c r="AJ10" s="28">
        <v>25</v>
      </c>
      <c r="AK10" s="50">
        <f>IF(I10=$I$1,1,0)+IF(J10=$J$1,1,0)+IF(K10=$K$1,1,0)+IF(L10=$L$1,1,0)+IF(M10=$M$1,1,0)+IF(N10=$N$1,1,0)+IF(O10=$O$1,1,0)+IF(P10=$P$1,1,0)+IF(Q10=$Q$1,1,0)+IF(R10=$R$1,1,0)+IF(S10=$S$1,1,0)+IF(T10=$T$1,1,0)+IF(U10=$U$1,1,0)+IF(V10=$V$1,1,0)+IF(W10=$W$1,1,0)+IF(X10=$X$1,1,0)+IF(Y10=$Y$1,1,0)+IF(Z10=$Z$1,1,0)+IF(AA10=$AA$1,1,0)+IF(AB10=$AB$1,1,0)+IF(AC10=$AC$1,1,0)+IF(AD10=$AD$1,1,0)+IF(AE10=$AE$1,1,0)+IF(AG10=$AG$1,1,0)+IF(AI10=$AI$1,1,0)</f>
        <v>21</v>
      </c>
      <c r="AL10" s="87">
        <f>IF(AE10&lt;&gt;"",AF10+AH10+AJ10+(IF(AE10=$AE$1,0,60)+IF(AG10=$AG$1,0,60)+IF(AI10=$AI$1,0,60)),"")</f>
        <v>84</v>
      </c>
      <c r="AM10" s="89">
        <f>IF(AK10&lt;&gt;0,(AK10+1-AL10/(120*3))*100/(18+1),"")</f>
        <v>114.56140350877192</v>
      </c>
    </row>
    <row r="11" spans="1:40" ht="16.5" customHeight="1">
      <c r="A11" s="19">
        <v>9</v>
      </c>
      <c r="B11" s="7"/>
      <c r="C11" s="20"/>
      <c r="D11" s="9" t="s">
        <v>47</v>
      </c>
      <c r="E11" s="10" t="s">
        <v>34</v>
      </c>
      <c r="F11" s="10" t="s">
        <v>35</v>
      </c>
      <c r="G11" s="9" t="s">
        <v>8</v>
      </c>
      <c r="H11" s="14" t="s">
        <v>10</v>
      </c>
      <c r="I11" s="19" t="s">
        <v>4</v>
      </c>
      <c r="J11" s="83" t="s">
        <v>26</v>
      </c>
      <c r="K11" s="83" t="s">
        <v>4</v>
      </c>
      <c r="L11" s="83" t="s">
        <v>24</v>
      </c>
      <c r="M11" s="83" t="s">
        <v>23</v>
      </c>
      <c r="N11" s="83" t="s">
        <v>24</v>
      </c>
      <c r="O11" s="83" t="s">
        <v>2</v>
      </c>
      <c r="P11" s="83" t="s">
        <v>24</v>
      </c>
      <c r="Q11" s="7" t="s">
        <v>4</v>
      </c>
      <c r="R11" s="7" t="s">
        <v>2</v>
      </c>
      <c r="S11" s="7" t="s">
        <v>4</v>
      </c>
      <c r="T11" s="7" t="s">
        <v>24</v>
      </c>
      <c r="U11" s="7" t="s">
        <v>25</v>
      </c>
      <c r="V11" s="7" t="s">
        <v>2</v>
      </c>
      <c r="W11" s="7" t="s">
        <v>24</v>
      </c>
      <c r="X11" s="7" t="s">
        <v>23</v>
      </c>
      <c r="Y11" s="7" t="s">
        <v>2</v>
      </c>
      <c r="Z11" s="7" t="s">
        <v>25</v>
      </c>
      <c r="AA11" s="7" t="s">
        <v>2</v>
      </c>
      <c r="AB11" s="7" t="s">
        <v>4</v>
      </c>
      <c r="AC11" s="7" t="s">
        <v>25</v>
      </c>
      <c r="AD11" s="20" t="s">
        <v>25</v>
      </c>
      <c r="AE11" s="62" t="s">
        <v>2</v>
      </c>
      <c r="AF11" s="28">
        <v>10</v>
      </c>
      <c r="AG11" s="27" t="s">
        <v>23</v>
      </c>
      <c r="AH11" s="79">
        <v>20</v>
      </c>
      <c r="AI11" s="27" t="s">
        <v>25</v>
      </c>
      <c r="AJ11" s="28">
        <v>22</v>
      </c>
      <c r="AK11" s="50">
        <f>IF(I11=$I$1,1,0)+IF(J11=$J$1,1,0)+IF(K11=$K$1,1,0)+IF(L11=$L$1,1,0)+IF(M11=$M$1,1,0)+IF(N11=$N$1,1,0)+IF(O11=$O$1,1,0)+IF(P11=$P$1,1,0)+IF(Q11=$Q$1,1,0)+IF(R11=$R$1,1,0)+IF(S11=$S$1,1,0)+IF(T11=$T$1,1,0)+IF(U11=$U$1,1,0)+IF(V11=$V$1,1,0)+IF(W11=$W$1,1,0)+IF(X11=$X$1,1,0)+IF(Y11=$Y$1,1,0)+IF(Z11=$Z$1,1,0)+IF(AA11=$AA$1,1,0)+IF(AB11=$AB$1,1,0)+IF(AC11=$AC$1,1,0)+IF(AD11=$AD$1,1,0)+IF(AE11=$AE$1,1,0)+IF(AG11=$AG$1,1,0)+IF(AI11=$AI$1,1,0)</f>
        <v>21</v>
      </c>
      <c r="AL11" s="87">
        <f>IF(AE11&lt;&gt;"",AF11+AH11+AJ11+(IF(AE11=$AE$1,0,60)+IF(AG11=$AG$1,0,60)+IF(AI11=$AI$1,0,60)),"")</f>
        <v>112</v>
      </c>
      <c r="AM11" s="89">
        <f>IF(AK11&lt;&gt;0,(AK11+1-AL11/(120*3))*100/(22+3),"")</f>
        <v>86.75555555555556</v>
      </c>
      <c r="AN11" s="33">
        <f>IF(AM11&lt;&gt;"",AM11/$AM$3*100,"")</f>
        <v>66.48084248263501</v>
      </c>
    </row>
    <row r="12" spans="1:40" ht="16.5" customHeight="1">
      <c r="A12" s="19">
        <v>10</v>
      </c>
      <c r="B12" s="7"/>
      <c r="C12" s="20"/>
      <c r="D12" s="9" t="s">
        <v>1</v>
      </c>
      <c r="E12" s="10" t="s">
        <v>34</v>
      </c>
      <c r="F12" s="10" t="s">
        <v>35</v>
      </c>
      <c r="G12" s="9" t="s">
        <v>5</v>
      </c>
      <c r="H12" s="14" t="s">
        <v>9</v>
      </c>
      <c r="I12" s="19" t="s">
        <v>4</v>
      </c>
      <c r="J12" s="83" t="s">
        <v>24</v>
      </c>
      <c r="K12" s="83" t="s">
        <v>4</v>
      </c>
      <c r="L12" s="83" t="s">
        <v>26</v>
      </c>
      <c r="M12" s="83" t="s">
        <v>23</v>
      </c>
      <c r="N12" s="83" t="s">
        <v>24</v>
      </c>
      <c r="O12" s="83" t="s">
        <v>2</v>
      </c>
      <c r="P12" s="83" t="s">
        <v>24</v>
      </c>
      <c r="Q12" s="7" t="s">
        <v>4</v>
      </c>
      <c r="R12" s="7" t="s">
        <v>24</v>
      </c>
      <c r="S12" s="7" t="s">
        <v>4</v>
      </c>
      <c r="T12" s="7" t="s">
        <v>24</v>
      </c>
      <c r="U12" s="7" t="s">
        <v>25</v>
      </c>
      <c r="V12" s="7" t="s">
        <v>2</v>
      </c>
      <c r="W12" s="7" t="s">
        <v>24</v>
      </c>
      <c r="X12" s="7" t="s">
        <v>23</v>
      </c>
      <c r="Y12" s="7" t="s">
        <v>2</v>
      </c>
      <c r="Z12" s="7" t="s">
        <v>25</v>
      </c>
      <c r="AA12" s="7" t="s">
        <v>24</v>
      </c>
      <c r="AB12" s="7" t="s">
        <v>23</v>
      </c>
      <c r="AC12" s="7" t="s">
        <v>25</v>
      </c>
      <c r="AD12" s="20" t="s">
        <v>25</v>
      </c>
      <c r="AE12" s="62" t="s">
        <v>4</v>
      </c>
      <c r="AF12" s="28">
        <v>12</v>
      </c>
      <c r="AG12" s="27" t="s">
        <v>4</v>
      </c>
      <c r="AH12" s="79">
        <v>23</v>
      </c>
      <c r="AI12" s="27" t="s">
        <v>23</v>
      </c>
      <c r="AJ12" s="28">
        <v>12</v>
      </c>
      <c r="AK12" s="50">
        <f>IF(I12=$I$1,1,0)+IF(J12=$J$1,1,0)+IF(K12=$K$1,1,0)+IF(L12=$L$1,1,0)+IF(M12=$M$1,1,0)+IF(N12=$N$1,1,0)+IF(O12=$O$1,1,0)+IF(P12=$P$1,1,0)+IF(Q12=$Q$1,1,0)+IF(R12=$R$1,1,0)+IF(S12=$S$1,1,0)+IF(T12=$T$1,1,0)+IF(U12=$U$1,1,0)+IF(V12=$V$1,1,0)+IF(W12=$W$1,1,0)+IF(X12=$X$1,1,0)+IF(Y12=$Y$1,1,0)+IF(Z12=$Z$1,1,0)+IF(AA12=$AA$1,1,0)+IF(AB12=$AB$1,1,0)+IF(AC12=$AC$1,1,0)+IF(AD12=$AD$1,1,0)+IF(AE12=$AE$1,1,0)+IF(AG12=$AG$1,1,0)+IF(AI12=$AI$1,1,0)</f>
        <v>21</v>
      </c>
      <c r="AL12" s="87">
        <f>IF(AE12&lt;&gt;"",AF12+AH12+AJ12+(IF(AE12=$AE$1,0,60)+IF(AG12=$AG$1,0,60)+IF(AI12=$AI$1,0,60)),"")</f>
        <v>167</v>
      </c>
      <c r="AM12" s="89">
        <f>IF(AK12&lt;&gt;0,(AK12+1-AL12/(120*3))*100/(18+1),"")</f>
        <v>113.34795321637428</v>
      </c>
      <c r="AN12" s="33">
        <f>IF(AM12&lt;&gt;"",AM12/$AM$3*100,"")</f>
        <v>86.858615281201</v>
      </c>
    </row>
    <row r="13" spans="1:40" ht="16.5" customHeight="1">
      <c r="A13" s="19">
        <v>11</v>
      </c>
      <c r="B13" s="7"/>
      <c r="C13" s="20"/>
      <c r="D13" s="9" t="s">
        <v>7</v>
      </c>
      <c r="E13" s="10" t="s">
        <v>34</v>
      </c>
      <c r="F13" s="10" t="s">
        <v>35</v>
      </c>
      <c r="G13" s="9" t="s">
        <v>8</v>
      </c>
      <c r="H13" s="14" t="s">
        <v>10</v>
      </c>
      <c r="I13" s="19" t="s">
        <v>4</v>
      </c>
      <c r="J13" s="83" t="s">
        <v>26</v>
      </c>
      <c r="K13" s="83" t="s">
        <v>4</v>
      </c>
      <c r="L13" s="83" t="s">
        <v>26</v>
      </c>
      <c r="M13" s="83" t="s">
        <v>4</v>
      </c>
      <c r="N13" s="83" t="s">
        <v>24</v>
      </c>
      <c r="O13" s="83" t="s">
        <v>2</v>
      </c>
      <c r="P13" s="83" t="s">
        <v>24</v>
      </c>
      <c r="Q13" s="7" t="s">
        <v>4</v>
      </c>
      <c r="R13" s="7" t="s">
        <v>24</v>
      </c>
      <c r="S13" s="7" t="s">
        <v>4</v>
      </c>
      <c r="T13" s="7" t="s">
        <v>24</v>
      </c>
      <c r="U13" s="7" t="s">
        <v>25</v>
      </c>
      <c r="V13" s="7" t="s">
        <v>2</v>
      </c>
      <c r="W13" s="7" t="s">
        <v>25</v>
      </c>
      <c r="X13" s="7" t="s">
        <v>23</v>
      </c>
      <c r="Y13" s="7" t="s">
        <v>2</v>
      </c>
      <c r="Z13" s="7" t="s">
        <v>25</v>
      </c>
      <c r="AA13" s="7" t="s">
        <v>24</v>
      </c>
      <c r="AB13" s="7" t="s">
        <v>23</v>
      </c>
      <c r="AC13" s="7" t="s">
        <v>25</v>
      </c>
      <c r="AD13" s="20" t="s">
        <v>25</v>
      </c>
      <c r="AE13" s="62" t="s">
        <v>4</v>
      </c>
      <c r="AF13" s="28">
        <v>24</v>
      </c>
      <c r="AG13" s="27" t="s">
        <v>4</v>
      </c>
      <c r="AH13" s="79">
        <v>58</v>
      </c>
      <c r="AI13" s="27" t="s">
        <v>25</v>
      </c>
      <c r="AJ13" s="28">
        <v>26</v>
      </c>
      <c r="AK13" s="50">
        <f>IF(I13=$I$1,1,0)+IF(J13=$J$1,1,0)+IF(K13=$K$1,1,0)+IF(L13=$L$1,1,0)+IF(M13=$M$1,1,0)+IF(N13=$N$1,1,0)+IF(O13=$O$1,1,0)+IF(P13=$P$1,1,0)+IF(Q13=$Q$1,1,0)+IF(R13=$R$1,1,0)+IF(S13=$S$1,1,0)+IF(T13=$T$1,1,0)+IF(U13=$U$1,1,0)+IF(V13=$V$1,1,0)+IF(W13=$W$1,1,0)+IF(X13=$X$1,1,0)+IF(Y13=$Y$1,1,0)+IF(Z13=$Z$1,1,0)+IF(AA13=$AA$1,1,0)+IF(AB13=$AB$1,1,0)+IF(AC13=$AC$1,1,0)+IF(AD13=$AD$1,1,0)+IF(AE13=$AE$1,1,0)+IF(AG13=$AG$1,1,0)+IF(AI13=$AI$1,1,0)</f>
        <v>21</v>
      </c>
      <c r="AL13" s="87">
        <f>IF(AE13&lt;&gt;"",AF13+AH13+AJ13+(IF(AE13=$AE$1,0,60)+IF(AG13=$AG$1,0,60)+IF(AI13=$AI$1,0,60)),"")</f>
        <v>168</v>
      </c>
      <c r="AM13" s="89">
        <f>IF(AK13&lt;&gt;0,(AK13+1-AL13/(120*3))*100/(18+1),"")</f>
        <v>113.33333333333334</v>
      </c>
      <c r="AN13" s="33">
        <f>IF(AM13&lt;&gt;"",AM13/$AM$3*100,"")</f>
        <v>86.84741205467176</v>
      </c>
    </row>
    <row r="14" spans="1:39" ht="16.5" customHeight="1">
      <c r="A14" s="19">
        <v>12</v>
      </c>
      <c r="B14" s="7"/>
      <c r="C14" s="20"/>
      <c r="D14" s="9" t="s">
        <v>75</v>
      </c>
      <c r="E14" s="10" t="s">
        <v>34</v>
      </c>
      <c r="F14" s="10" t="s">
        <v>35</v>
      </c>
      <c r="G14" s="9" t="s">
        <v>55</v>
      </c>
      <c r="H14" s="14" t="s">
        <v>42</v>
      </c>
      <c r="I14" s="19" t="s">
        <v>25</v>
      </c>
      <c r="J14" s="83" t="s">
        <v>26</v>
      </c>
      <c r="K14" s="83" t="s">
        <v>4</v>
      </c>
      <c r="L14" s="83" t="s">
        <v>26</v>
      </c>
      <c r="M14" s="83" t="s">
        <v>23</v>
      </c>
      <c r="N14" s="83" t="s">
        <v>24</v>
      </c>
      <c r="O14" s="83" t="s">
        <v>2</v>
      </c>
      <c r="P14" s="83" t="s">
        <v>24</v>
      </c>
      <c r="Q14" s="7" t="s">
        <v>4</v>
      </c>
      <c r="R14" s="7" t="s">
        <v>24</v>
      </c>
      <c r="S14" s="7" t="s">
        <v>4</v>
      </c>
      <c r="T14" s="7" t="s">
        <v>24</v>
      </c>
      <c r="U14" s="7" t="s">
        <v>25</v>
      </c>
      <c r="V14" s="7" t="s">
        <v>2</v>
      </c>
      <c r="W14" s="7" t="s">
        <v>24</v>
      </c>
      <c r="X14" s="7" t="s">
        <v>23</v>
      </c>
      <c r="Y14" s="7" t="s">
        <v>2</v>
      </c>
      <c r="Z14" s="7" t="s">
        <v>25</v>
      </c>
      <c r="AA14" s="7" t="s">
        <v>24</v>
      </c>
      <c r="AB14" s="7" t="s">
        <v>23</v>
      </c>
      <c r="AC14" s="7" t="s">
        <v>25</v>
      </c>
      <c r="AD14" s="20" t="s">
        <v>25</v>
      </c>
      <c r="AE14" s="62" t="s">
        <v>4</v>
      </c>
      <c r="AF14" s="28">
        <v>21</v>
      </c>
      <c r="AG14" s="27" t="s">
        <v>4</v>
      </c>
      <c r="AH14" s="79">
        <v>41</v>
      </c>
      <c r="AI14" s="27" t="s">
        <v>23</v>
      </c>
      <c r="AJ14" s="28">
        <v>9</v>
      </c>
      <c r="AK14" s="50">
        <f>IF(I14=$I$1,1,0)+IF(J14=$J$1,1,0)+IF(K14=$K$1,1,0)+IF(L14=$L$1,1,0)+IF(M14=$M$1,1,0)+IF(N14=$N$1,1,0)+IF(O14=$O$1,1,0)+IF(P14=$P$1,1,0)+IF(Q14=$Q$1,1,0)+IF(R14=$R$1,1,0)+IF(S14=$S$1,1,0)+IF(T14=$T$1,1,0)+IF(U14=$U$1,1,0)+IF(V14=$V$1,1,0)+IF(W14=$W$1,1,0)+IF(X14=$X$1,1,0)+IF(Y14=$Y$1,1,0)+IF(Z14=$Z$1,1,0)+IF(AA14=$AA$1,1,0)+IF(AB14=$AB$1,1,0)+IF(AC14=$AC$1,1,0)+IF(AD14=$AD$1,1,0)+IF(AE14=$AE$1,1,0)+IF(AG14=$AG$1,1,0)+IF(AI14=$AI$1,1,0)</f>
        <v>21</v>
      </c>
      <c r="AL14" s="87">
        <f>IF(AE14&lt;&gt;"",AF14+AH14+AJ14+(IF(AE14=$AE$1,0,60)+IF(AG14=$AG$1,0,60)+IF(AI14=$AI$1,0,60)),"")</f>
        <v>191</v>
      </c>
      <c r="AM14" s="89">
        <f>IF(AK14&lt;&gt;0,(AK14+1-AL14/(120*3))*100/(18+1),"")</f>
        <v>112.99707602339181</v>
      </c>
    </row>
    <row r="15" spans="1:40" ht="16.5" customHeight="1">
      <c r="A15" s="19">
        <v>13</v>
      </c>
      <c r="B15" s="7"/>
      <c r="C15" s="20"/>
      <c r="D15" s="9" t="s">
        <v>43</v>
      </c>
      <c r="E15" s="10" t="s">
        <v>34</v>
      </c>
      <c r="F15" s="10" t="s">
        <v>35</v>
      </c>
      <c r="G15" s="9" t="s">
        <v>38</v>
      </c>
      <c r="H15" s="14" t="s">
        <v>9</v>
      </c>
      <c r="I15" s="19" t="s">
        <v>4</v>
      </c>
      <c r="J15" s="83" t="s">
        <v>26</v>
      </c>
      <c r="K15" s="83" t="s">
        <v>4</v>
      </c>
      <c r="L15" s="83" t="s">
        <v>26</v>
      </c>
      <c r="M15" s="83" t="s">
        <v>4</v>
      </c>
      <c r="N15" s="83" t="s">
        <v>24</v>
      </c>
      <c r="O15" s="83" t="s">
        <v>2</v>
      </c>
      <c r="P15" s="83" t="s">
        <v>24</v>
      </c>
      <c r="Q15" s="7" t="s">
        <v>23</v>
      </c>
      <c r="R15" s="7" t="s">
        <v>24</v>
      </c>
      <c r="S15" s="7" t="s">
        <v>4</v>
      </c>
      <c r="T15" s="7" t="s">
        <v>24</v>
      </c>
      <c r="U15" s="7" t="s">
        <v>25</v>
      </c>
      <c r="V15" s="7" t="s">
        <v>2</v>
      </c>
      <c r="W15" s="7" t="s">
        <v>25</v>
      </c>
      <c r="X15" s="7" t="s">
        <v>23</v>
      </c>
      <c r="Y15" s="7" t="s">
        <v>2</v>
      </c>
      <c r="Z15" s="7" t="s">
        <v>25</v>
      </c>
      <c r="AA15" s="7" t="s">
        <v>24</v>
      </c>
      <c r="AB15" s="7" t="s">
        <v>24</v>
      </c>
      <c r="AC15" s="7" t="s">
        <v>25</v>
      </c>
      <c r="AD15" s="20" t="s">
        <v>25</v>
      </c>
      <c r="AE15" s="62" t="s">
        <v>4</v>
      </c>
      <c r="AF15" s="28">
        <v>11</v>
      </c>
      <c r="AG15" s="27" t="s">
        <v>4</v>
      </c>
      <c r="AH15" s="79">
        <v>10</v>
      </c>
      <c r="AI15" s="27" t="s">
        <v>25</v>
      </c>
      <c r="AJ15" s="28">
        <v>14</v>
      </c>
      <c r="AK15" s="50">
        <f>IF(I15=$I$1,1,0)+IF(J15=$J$1,1,0)+IF(K15=$K$1,1,0)+IF(L15=$L$1,1,0)+IF(M15=$M$1,1,0)+IF(N15=$N$1,1,0)+IF(O15=$O$1,1,0)+IF(P15=$P$1,1,0)+IF(Q15=$Q$1,1,0)+IF(R15=$R$1,1,0)+IF(S15=$S$1,1,0)+IF(T15=$T$1,1,0)+IF(U15=$U$1,1,0)+IF(V15=$V$1,1,0)+IF(W15=$W$1,1,0)+IF(X15=$X$1,1,0)+IF(Y15=$Y$1,1,0)+IF(Z15=$Z$1,1,0)+IF(AA15=$AA$1,1,0)+IF(AB15=$AB$1,1,0)+IF(AC15=$AC$1,1,0)+IF(AD15=$AD$1,1,0)+IF(AE15=$AE$1,1,0)+IF(AG15=$AG$1,1,0)+IF(AI15=$AI$1,1,0)</f>
        <v>20</v>
      </c>
      <c r="AL15" s="87">
        <f>IF(AE15&lt;&gt;"",AF15+AH15+AJ15+(IF(AE15=$AE$1,0,60)+IF(AG15=$AG$1,0,60)+IF(AI15=$AI$1,0,60)),"")</f>
        <v>95</v>
      </c>
      <c r="AM15" s="89">
        <f>IF(AK15&lt;&gt;0,(AK15+1-AL15/(120*3))*100/(18+1),"")</f>
        <v>109.13742690058479</v>
      </c>
      <c r="AN15" s="33">
        <f>IF(AM15&lt;&gt;"",AM15/$AM$3*100,"")</f>
        <v>83.63208604077974</v>
      </c>
    </row>
    <row r="16" spans="1:40" ht="16.5" customHeight="1">
      <c r="A16" s="19">
        <v>14</v>
      </c>
      <c r="B16" s="7"/>
      <c r="C16" s="20">
        <v>1</v>
      </c>
      <c r="D16" s="6" t="s">
        <v>70</v>
      </c>
      <c r="E16" s="7" t="s">
        <v>34</v>
      </c>
      <c r="F16" s="7" t="s">
        <v>36</v>
      </c>
      <c r="G16" s="6" t="s">
        <v>67</v>
      </c>
      <c r="H16" s="15" t="s">
        <v>9</v>
      </c>
      <c r="I16" s="19" t="s">
        <v>4</v>
      </c>
      <c r="J16" s="83" t="s">
        <v>26</v>
      </c>
      <c r="K16" s="83" t="s">
        <v>4</v>
      </c>
      <c r="L16" s="83" t="s">
        <v>26</v>
      </c>
      <c r="M16" s="83" t="s">
        <v>23</v>
      </c>
      <c r="N16" s="83" t="s">
        <v>24</v>
      </c>
      <c r="O16" s="83" t="s">
        <v>2</v>
      </c>
      <c r="P16" s="83" t="s">
        <v>24</v>
      </c>
      <c r="Q16" s="7" t="s">
        <v>4</v>
      </c>
      <c r="R16" s="7" t="s">
        <v>24</v>
      </c>
      <c r="S16" s="7" t="s">
        <v>4</v>
      </c>
      <c r="T16" s="7" t="s">
        <v>24</v>
      </c>
      <c r="U16" s="7" t="s">
        <v>23</v>
      </c>
      <c r="V16" s="7" t="s">
        <v>2</v>
      </c>
      <c r="W16" s="7" t="s">
        <v>25</v>
      </c>
      <c r="X16" s="7" t="s">
        <v>23</v>
      </c>
      <c r="Y16" s="7" t="s">
        <v>2</v>
      </c>
      <c r="Z16" s="7" t="s">
        <v>25</v>
      </c>
      <c r="AA16" s="7" t="s">
        <v>24</v>
      </c>
      <c r="AB16" s="7" t="s">
        <v>4</v>
      </c>
      <c r="AC16" s="7" t="s">
        <v>24</v>
      </c>
      <c r="AD16" s="20" t="s">
        <v>23</v>
      </c>
      <c r="AE16" s="62" t="s">
        <v>2</v>
      </c>
      <c r="AF16" s="28">
        <v>11</v>
      </c>
      <c r="AG16" s="27" t="s">
        <v>4</v>
      </c>
      <c r="AH16" s="79">
        <v>26</v>
      </c>
      <c r="AI16" s="27" t="s">
        <v>23</v>
      </c>
      <c r="AJ16" s="28">
        <v>53</v>
      </c>
      <c r="AK16" s="50">
        <f>IF(I16=$I$1,1,0)+IF(J16=$J$1,1,0)+IF(K16=$K$1,1,0)+IF(L16=$L$1,1,0)+IF(M16=$M$1,1,0)+IF(N16=$N$1,1,0)+IF(O16=$O$1,1,0)+IF(P16=$P$1,1,0)+IF(Q16=$Q$1,1,0)+IF(R16=$R$1,1,0)+IF(S16=$S$1,1,0)+IF(T16=$T$1,1,0)+IF(U16=$U$1,1,0)+IF(V16=$V$1,1,0)+IF(W16=$W$1,1,0)+IF(X16=$X$1,1,0)+IF(Y16=$Y$1,1,0)+IF(Z16=$Z$1,1,0)+IF(AA16=$AA$1,1,0)+IF(AB16=$AB$1,1,0)+IF(AC16=$AC$1,1,0)+IF(AD16=$AD$1,1,0)+IF(AE16=$AE$1,1,0)+IF(AG16=$AG$1,1,0)+IF(AI16=$AI$1,1,0)</f>
        <v>20</v>
      </c>
      <c r="AL16" s="87">
        <f>IF(AE16&lt;&gt;"",AF16+AH16+AJ16+(IF(AE16=$AE$1,0,60)+IF(AG16=$AG$1,0,60)+IF(AI16=$AI$1,0,60)),"")</f>
        <v>150</v>
      </c>
      <c r="AM16" s="89">
        <f>IF(AK16&lt;&gt;0,(AK16+1-AL16/(120*3))*100/(18+1),"")</f>
        <v>108.33333333333331</v>
      </c>
      <c r="AN16" s="33">
        <f>IF(AM16&lt;&gt;"",AM16/$AM$3*100,"")</f>
        <v>83.01590858167151</v>
      </c>
    </row>
    <row r="17" spans="1:40" ht="16.5" customHeight="1">
      <c r="A17" s="19">
        <v>15</v>
      </c>
      <c r="B17" s="7"/>
      <c r="C17" s="20"/>
      <c r="D17" s="6" t="s">
        <v>50</v>
      </c>
      <c r="E17" s="7" t="s">
        <v>34</v>
      </c>
      <c r="F17" s="7" t="s">
        <v>35</v>
      </c>
      <c r="G17" s="6" t="s">
        <v>51</v>
      </c>
      <c r="H17" s="15" t="s">
        <v>42</v>
      </c>
      <c r="I17" s="19" t="s">
        <v>4</v>
      </c>
      <c r="J17" s="83" t="s">
        <v>26</v>
      </c>
      <c r="K17" s="83" t="s">
        <v>4</v>
      </c>
      <c r="L17" s="83" t="s">
        <v>26</v>
      </c>
      <c r="M17" s="83" t="s">
        <v>23</v>
      </c>
      <c r="N17" s="83" t="s">
        <v>24</v>
      </c>
      <c r="O17" s="83" t="s">
        <v>2</v>
      </c>
      <c r="P17" s="83" t="s">
        <v>24</v>
      </c>
      <c r="Q17" s="7" t="s">
        <v>4</v>
      </c>
      <c r="R17" s="7" t="s">
        <v>24</v>
      </c>
      <c r="S17" s="7" t="s">
        <v>4</v>
      </c>
      <c r="T17" s="7" t="s">
        <v>24</v>
      </c>
      <c r="U17" s="7" t="s">
        <v>25</v>
      </c>
      <c r="V17" s="7" t="s">
        <v>2</v>
      </c>
      <c r="W17" s="7" t="s">
        <v>24</v>
      </c>
      <c r="X17" s="7" t="s">
        <v>4</v>
      </c>
      <c r="Y17" s="7" t="s">
        <v>2</v>
      </c>
      <c r="Z17" s="7" t="s">
        <v>25</v>
      </c>
      <c r="AA17" s="7" t="s">
        <v>2</v>
      </c>
      <c r="AB17" s="7" t="s">
        <v>23</v>
      </c>
      <c r="AC17" s="7" t="s">
        <v>25</v>
      </c>
      <c r="AD17" s="20" t="s">
        <v>25</v>
      </c>
      <c r="AE17" s="62" t="s">
        <v>4</v>
      </c>
      <c r="AF17" s="28">
        <v>11</v>
      </c>
      <c r="AG17" s="27" t="s">
        <v>23</v>
      </c>
      <c r="AH17" s="79">
        <v>25</v>
      </c>
      <c r="AI17" s="27" t="s">
        <v>25</v>
      </c>
      <c r="AJ17" s="28">
        <v>25</v>
      </c>
      <c r="AK17" s="50">
        <f>IF(I17=$I$1,1,0)+IF(J17=$J$1,1,0)+IF(K17=$K$1,1,0)+IF(L17=$L$1,1,0)+IF(M17=$M$1,1,0)+IF(N17=$N$1,1,0)+IF(O17=$O$1,1,0)+IF(P17=$P$1,1,0)+IF(Q17=$Q$1,1,0)+IF(R17=$R$1,1,0)+IF(S17=$S$1,1,0)+IF(T17=$T$1,1,0)+IF(U17=$U$1,1,0)+IF(V17=$V$1,1,0)+IF(W17=$W$1,1,0)+IF(X17=$X$1,1,0)+IF(Y17=$Y$1,1,0)+IF(Z17=$Z$1,1,0)+IF(AA17=$AA$1,1,0)+IF(AB17=$AB$1,1,0)+IF(AC17=$AC$1,1,0)+IF(AD17=$AD$1,1,0)+IF(AE17=$AE$1,1,0)+IF(AG17=$AG$1,1,0)+IF(AI17=$AI$1,1,0)</f>
        <v>20</v>
      </c>
      <c r="AL17" s="87">
        <f>IF(AE17&lt;&gt;"",AF17+AH17+AJ17+(IF(AE17=$AE$1,0,60)+IF(AG17=$AG$1,0,60)+IF(AI17=$AI$1,0,60)),"")</f>
        <v>181</v>
      </c>
      <c r="AM17" s="89">
        <f>IF(AK17&lt;&gt;0,(AK17+1-AL17/(120*3))*100/(22+3),"")</f>
        <v>81.98888888888888</v>
      </c>
      <c r="AN17" s="33">
        <f>IF(AM17&lt;&gt;"",AM17/$AM$3*100,"")</f>
        <v>62.82814250504145</v>
      </c>
    </row>
    <row r="18" spans="1:39" ht="16.5" customHeight="1">
      <c r="A18" s="19">
        <v>16</v>
      </c>
      <c r="B18" s="7"/>
      <c r="C18" s="20"/>
      <c r="D18" s="6" t="s">
        <v>6</v>
      </c>
      <c r="E18" s="7" t="s">
        <v>34</v>
      </c>
      <c r="F18" s="7" t="s">
        <v>35</v>
      </c>
      <c r="G18" s="6" t="s">
        <v>8</v>
      </c>
      <c r="H18" s="15" t="s">
        <v>10</v>
      </c>
      <c r="I18" s="19" t="s">
        <v>24</v>
      </c>
      <c r="J18" s="83" t="s">
        <v>26</v>
      </c>
      <c r="K18" s="83" t="s">
        <v>24</v>
      </c>
      <c r="L18" s="83" t="s">
        <v>26</v>
      </c>
      <c r="M18" s="83" t="s">
        <v>23</v>
      </c>
      <c r="N18" s="83" t="s">
        <v>24</v>
      </c>
      <c r="O18" s="83" t="s">
        <v>2</v>
      </c>
      <c r="P18" s="83" t="s">
        <v>24</v>
      </c>
      <c r="Q18" s="7" t="s">
        <v>4</v>
      </c>
      <c r="R18" s="7" t="s">
        <v>24</v>
      </c>
      <c r="S18" s="7" t="s">
        <v>4</v>
      </c>
      <c r="T18" s="7" t="s">
        <v>24</v>
      </c>
      <c r="U18" s="7" t="s">
        <v>25</v>
      </c>
      <c r="V18" s="7" t="s">
        <v>2</v>
      </c>
      <c r="W18" s="7" t="s">
        <v>24</v>
      </c>
      <c r="X18" s="7" t="s">
        <v>23</v>
      </c>
      <c r="Y18" s="7" t="s">
        <v>2</v>
      </c>
      <c r="Z18" s="7" t="s">
        <v>25</v>
      </c>
      <c r="AA18" s="7" t="s">
        <v>2</v>
      </c>
      <c r="AB18" s="7" t="s">
        <v>23</v>
      </c>
      <c r="AC18" s="7" t="s">
        <v>25</v>
      </c>
      <c r="AD18" s="20" t="s">
        <v>23</v>
      </c>
      <c r="AE18" s="62" t="s">
        <v>4</v>
      </c>
      <c r="AF18" s="28">
        <v>25</v>
      </c>
      <c r="AG18" s="27" t="s">
        <v>4</v>
      </c>
      <c r="AH18" s="79">
        <v>19</v>
      </c>
      <c r="AI18" s="27" t="s">
        <v>25</v>
      </c>
      <c r="AJ18" s="28">
        <v>12</v>
      </c>
      <c r="AK18" s="50">
        <f>IF(I18=$I$1,1,0)+IF(J18=$J$1,1,0)+IF(K18=$K$1,1,0)+IF(L18=$L$1,1,0)+IF(M18=$M$1,1,0)+IF(N18=$N$1,1,0)+IF(O18=$O$1,1,0)+IF(P18=$P$1,1,0)+IF(Q18=$Q$1,1,0)+IF(R18=$R$1,1,0)+IF(S18=$S$1,1,0)+IF(T18=$T$1,1,0)+IF(U18=$U$1,1,0)+IF(V18=$V$1,1,0)+IF(W18=$W$1,1,0)+IF(X18=$X$1,1,0)+IF(Y18=$Y$1,1,0)+IF(Z18=$Z$1,1,0)+IF(AA18=$AA$1,1,0)+IF(AB18=$AB$1,1,0)+IF(AC18=$AC$1,1,0)+IF(AD18=$AD$1,1,0)+IF(AE18=$AE$1,1,0)+IF(AG18=$AG$1,1,0)+IF(AI18=$AI$1,1,0)</f>
        <v>19</v>
      </c>
      <c r="AL18" s="87">
        <f>IF(AE18&lt;&gt;"",AF18+AH18+AJ18+(IF(AE18=$AE$1,0,60)+IF(AG18=$AG$1,0,60)+IF(AI18=$AI$1,0,60)),"")</f>
        <v>116</v>
      </c>
      <c r="AM18" s="89">
        <f>IF(AK18&lt;&gt;0,(AK18+1-AL18/(120*3))*100/(18+1),"")</f>
        <v>103.5672514619883</v>
      </c>
    </row>
    <row r="19" spans="1:40" ht="16.5" customHeight="1">
      <c r="A19" s="19">
        <v>17</v>
      </c>
      <c r="B19" s="7"/>
      <c r="C19" s="20"/>
      <c r="D19" s="6" t="s">
        <v>83</v>
      </c>
      <c r="E19" s="7" t="s">
        <v>34</v>
      </c>
      <c r="F19" s="7" t="s">
        <v>35</v>
      </c>
      <c r="G19" s="6" t="s">
        <v>55</v>
      </c>
      <c r="H19" s="15" t="s">
        <v>42</v>
      </c>
      <c r="I19" s="19" t="s">
        <v>24</v>
      </c>
      <c r="J19" s="83" t="s">
        <v>24</v>
      </c>
      <c r="K19" s="83" t="s">
        <v>4</v>
      </c>
      <c r="L19" s="83" t="s">
        <v>24</v>
      </c>
      <c r="M19" s="83" t="s">
        <v>23</v>
      </c>
      <c r="N19" s="83" t="s">
        <v>24</v>
      </c>
      <c r="O19" s="83" t="s">
        <v>2</v>
      </c>
      <c r="P19" s="83" t="s">
        <v>24</v>
      </c>
      <c r="Q19" s="7" t="s">
        <v>4</v>
      </c>
      <c r="R19" s="7" t="s">
        <v>24</v>
      </c>
      <c r="S19" s="7" t="s">
        <v>4</v>
      </c>
      <c r="T19" s="7" t="s">
        <v>24</v>
      </c>
      <c r="U19" s="7" t="s">
        <v>25</v>
      </c>
      <c r="V19" s="7" t="s">
        <v>2</v>
      </c>
      <c r="W19" s="7" t="s">
        <v>24</v>
      </c>
      <c r="X19" s="7" t="s">
        <v>23</v>
      </c>
      <c r="Y19" s="7" t="s">
        <v>24</v>
      </c>
      <c r="Z19" s="7" t="s">
        <v>25</v>
      </c>
      <c r="AA19" s="7" t="s">
        <v>24</v>
      </c>
      <c r="AB19" s="7" t="s">
        <v>4</v>
      </c>
      <c r="AC19" s="7" t="s">
        <v>24</v>
      </c>
      <c r="AD19" s="20" t="s">
        <v>25</v>
      </c>
      <c r="AE19" s="62" t="s">
        <v>4</v>
      </c>
      <c r="AF19" s="28">
        <v>17</v>
      </c>
      <c r="AG19" s="27" t="s">
        <v>4</v>
      </c>
      <c r="AH19" s="79">
        <v>15</v>
      </c>
      <c r="AI19" s="27" t="s">
        <v>25</v>
      </c>
      <c r="AJ19" s="28">
        <v>28</v>
      </c>
      <c r="AK19" s="50">
        <f>IF(I19=$I$1,1,0)+IF(J19=$J$1,1,0)+IF(K19=$K$1,1,0)+IF(L19=$L$1,1,0)+IF(M19=$M$1,1,0)+IF(N19=$N$1,1,0)+IF(O19=$O$1,1,0)+IF(P19=$P$1,1,0)+IF(Q19=$Q$1,1,0)+IF(R19=$R$1,1,0)+IF(S19=$S$1,1,0)+IF(T19=$T$1,1,0)+IF(U19=$U$1,1,0)+IF(V19=$V$1,1,0)+IF(W19=$W$1,1,0)+IF(X19=$X$1,1,0)+IF(Y19=$Y$1,1,0)+IF(Z19=$Z$1,1,0)+IF(AA19=$AA$1,1,0)+IF(AB19=$AB$1,1,0)+IF(AC19=$AC$1,1,0)+IF(AD19=$AD$1,1,0)+IF(AE19=$AE$1,1,0)+IF(AG19=$AG$1,1,0)+IF(AI19=$AI$1,1,0)</f>
        <v>19</v>
      </c>
      <c r="AL19" s="87">
        <f>IF(AE19&lt;&gt;"",AF19+AH19+AJ19+(IF(AE19=$AE$1,0,60)+IF(AG19=$AG$1,0,60)+IF(AI19=$AI$1,0,60)),"")</f>
        <v>120</v>
      </c>
      <c r="AM19" s="89">
        <f>IF(AK19&lt;&gt;0,(AK19+1-AL19/(120*3))*100/(18+1),"")</f>
        <v>103.50877192982456</v>
      </c>
      <c r="AN19" s="33">
        <f>IF(AM19&lt;&gt;"",AM19/$AM$3*100,"")</f>
        <v>79.31884382702219</v>
      </c>
    </row>
    <row r="20" spans="1:40" ht="16.5" customHeight="1">
      <c r="A20" s="19">
        <v>18</v>
      </c>
      <c r="B20" s="7">
        <v>2</v>
      </c>
      <c r="C20" s="20"/>
      <c r="D20" s="9" t="s">
        <v>44</v>
      </c>
      <c r="E20" s="10" t="s">
        <v>3</v>
      </c>
      <c r="F20" s="10" t="s">
        <v>35</v>
      </c>
      <c r="G20" s="9" t="s">
        <v>5</v>
      </c>
      <c r="H20" s="14" t="s">
        <v>9</v>
      </c>
      <c r="I20" s="19" t="s">
        <v>25</v>
      </c>
      <c r="J20" s="83" t="s">
        <v>26</v>
      </c>
      <c r="K20" s="83" t="s">
        <v>4</v>
      </c>
      <c r="L20" s="83" t="s">
        <v>26</v>
      </c>
      <c r="M20" s="83" t="s">
        <v>23</v>
      </c>
      <c r="N20" s="83" t="s">
        <v>24</v>
      </c>
      <c r="O20" s="83" t="s">
        <v>2</v>
      </c>
      <c r="P20" s="83" t="s">
        <v>24</v>
      </c>
      <c r="Q20" s="7" t="s">
        <v>2</v>
      </c>
      <c r="R20" s="7" t="s">
        <v>23</v>
      </c>
      <c r="S20" s="7" t="s">
        <v>4</v>
      </c>
      <c r="T20" s="7" t="s">
        <v>24</v>
      </c>
      <c r="U20" s="7" t="s">
        <v>25</v>
      </c>
      <c r="V20" s="7" t="s">
        <v>2</v>
      </c>
      <c r="W20" s="7" t="s">
        <v>24</v>
      </c>
      <c r="X20" s="7" t="s">
        <v>24</v>
      </c>
      <c r="Y20" s="7" t="s">
        <v>2</v>
      </c>
      <c r="Z20" s="7" t="s">
        <v>25</v>
      </c>
      <c r="AA20" s="7" t="s">
        <v>2</v>
      </c>
      <c r="AB20" s="7" t="s">
        <v>4</v>
      </c>
      <c r="AC20" s="7" t="s">
        <v>25</v>
      </c>
      <c r="AD20" s="20" t="s">
        <v>25</v>
      </c>
      <c r="AE20" s="62" t="s">
        <v>4</v>
      </c>
      <c r="AF20" s="28">
        <v>15</v>
      </c>
      <c r="AG20" s="27" t="s">
        <v>4</v>
      </c>
      <c r="AH20" s="79">
        <v>35</v>
      </c>
      <c r="AI20" s="27" t="s">
        <v>25</v>
      </c>
      <c r="AJ20" s="28">
        <v>11</v>
      </c>
      <c r="AK20" s="50">
        <f>IF(I20=$I$1,1,0)+IF(J20=$J$1,1,0)+IF(K20=$K$1,1,0)+IF(L20=$L$1,1,0)+IF(M20=$M$1,1,0)+IF(N20=$N$1,1,0)+IF(O20=$O$1,1,0)+IF(P20=$P$1,1,0)+IF(Q20=$Q$1,1,0)+IF(R20=$R$1,1,0)+IF(S20=$S$1,1,0)+IF(T20=$T$1,1,0)+IF(U20=$U$1,1,0)+IF(V20=$V$1,1,0)+IF(W20=$W$1,1,0)+IF(X20=$X$1,1,0)+IF(Y20=$Y$1,1,0)+IF(Z20=$Z$1,1,0)+IF(AA20=$AA$1,1,0)+IF(AB20=$AB$1,1,0)+IF(AC20=$AC$1,1,0)+IF(AD20=$AD$1,1,0)+IF(AE20=$AE$1,1,0)+IF(AG20=$AG$1,1,0)+IF(AI20=$AI$1,1,0)</f>
        <v>19</v>
      </c>
      <c r="AL20" s="87">
        <f>IF(AE20&lt;&gt;"",AF20+AH20+AJ20+(IF(AE20=$AE$1,0,60)+IF(AG20=$AG$1,0,60)+IF(AI20=$AI$1,0,60)),"")</f>
        <v>121</v>
      </c>
      <c r="AM20" s="89">
        <f>IF(AK20&lt;&gt;0,(AK20+1-AL20/(120*3))*100/(18+1),"")</f>
        <v>103.49415204678361</v>
      </c>
      <c r="AN20" s="33">
        <f>IF(AM20&lt;&gt;"",AM20/$AM$3*100,"")</f>
        <v>79.30764060049293</v>
      </c>
    </row>
    <row r="21" spans="1:40" ht="16.5" customHeight="1">
      <c r="A21" s="19">
        <v>19</v>
      </c>
      <c r="B21" s="7"/>
      <c r="C21" s="20"/>
      <c r="D21" s="6" t="s">
        <v>69</v>
      </c>
      <c r="E21" s="7" t="s">
        <v>34</v>
      </c>
      <c r="F21" s="7" t="s">
        <v>35</v>
      </c>
      <c r="G21" s="6" t="s">
        <v>67</v>
      </c>
      <c r="H21" s="15" t="s">
        <v>9</v>
      </c>
      <c r="I21" s="19" t="s">
        <v>4</v>
      </c>
      <c r="J21" s="83" t="s">
        <v>26</v>
      </c>
      <c r="K21" s="83" t="s">
        <v>4</v>
      </c>
      <c r="L21" s="83" t="s">
        <v>26</v>
      </c>
      <c r="M21" s="83" t="s">
        <v>23</v>
      </c>
      <c r="N21" s="83" t="s">
        <v>24</v>
      </c>
      <c r="O21" s="83" t="s">
        <v>2</v>
      </c>
      <c r="P21" s="83" t="s">
        <v>24</v>
      </c>
      <c r="Q21" s="7" t="s">
        <v>23</v>
      </c>
      <c r="R21" s="7" t="s">
        <v>24</v>
      </c>
      <c r="S21" s="7" t="s">
        <v>4</v>
      </c>
      <c r="T21" s="7" t="s">
        <v>24</v>
      </c>
      <c r="U21" s="7" t="s">
        <v>25</v>
      </c>
      <c r="V21" s="7" t="s">
        <v>2</v>
      </c>
      <c r="W21" s="7" t="s">
        <v>25</v>
      </c>
      <c r="X21" s="7" t="s">
        <v>23</v>
      </c>
      <c r="Y21" s="7" t="s">
        <v>2</v>
      </c>
      <c r="Z21" s="7" t="s">
        <v>25</v>
      </c>
      <c r="AA21" s="7" t="s">
        <v>24</v>
      </c>
      <c r="AB21" s="7" t="s">
        <v>23</v>
      </c>
      <c r="AC21" s="7" t="s">
        <v>25</v>
      </c>
      <c r="AD21" s="20" t="s">
        <v>23</v>
      </c>
      <c r="AE21" s="62" t="s">
        <v>4</v>
      </c>
      <c r="AF21" s="28">
        <v>20</v>
      </c>
      <c r="AG21" s="27" t="s">
        <v>23</v>
      </c>
      <c r="AH21" s="79">
        <v>7</v>
      </c>
      <c r="AI21" s="27" t="s">
        <v>25</v>
      </c>
      <c r="AJ21" s="28">
        <v>9</v>
      </c>
      <c r="AK21" s="50">
        <f>IF(I21=$I$1,1,0)+IF(J21=$J$1,1,0)+IF(K21=$K$1,1,0)+IF(L21=$L$1,1,0)+IF(M21=$M$1,1,0)+IF(N21=$N$1,1,0)+IF(O21=$O$1,1,0)+IF(P21=$P$1,1,0)+IF(Q21=$Q$1,1,0)+IF(R21=$R$1,1,0)+IF(S21=$S$1,1,0)+IF(T21=$T$1,1,0)+IF(U21=$U$1,1,0)+IF(V21=$V$1,1,0)+IF(W21=$W$1,1,0)+IF(X21=$X$1,1,0)+IF(Y21=$Y$1,1,0)+IF(Z21=$Z$1,1,0)+IF(AA21=$AA$1,1,0)+IF(AB21=$AB$1,1,0)+IF(AC21=$AC$1,1,0)+IF(AD21=$AD$1,1,0)+IF(AE21=$AE$1,1,0)+IF(AG21=$AG$1,1,0)+IF(AI21=$AI$1,1,0)</f>
        <v>19</v>
      </c>
      <c r="AL21" s="87">
        <f>IF(AE21&lt;&gt;"",AF21+AH21+AJ21+(IF(AE21=$AE$1,0,60)+IF(AG21=$AG$1,0,60)+IF(AI21=$AI$1,0,60)),"")</f>
        <v>156</v>
      </c>
      <c r="AM21" s="89">
        <f>IF(AK21&lt;&gt;0,(AK21+1-AL21/(120*3))*100/(18+1),"")</f>
        <v>102.98245614035088</v>
      </c>
      <c r="AN21" s="33">
        <f>IF(AM21&lt;&gt;"",AM21/$AM$3*100,"")</f>
        <v>78.91552767196953</v>
      </c>
    </row>
    <row r="22" spans="1:40" ht="16.5" customHeight="1">
      <c r="A22" s="19">
        <v>20</v>
      </c>
      <c r="B22" s="7"/>
      <c r="C22" s="20"/>
      <c r="D22" s="36" t="s">
        <v>63</v>
      </c>
      <c r="E22" s="7" t="s">
        <v>34</v>
      </c>
      <c r="F22" s="7" t="s">
        <v>35</v>
      </c>
      <c r="G22" s="6" t="s">
        <v>64</v>
      </c>
      <c r="H22" s="15" t="s">
        <v>10</v>
      </c>
      <c r="I22" s="19" t="s">
        <v>4</v>
      </c>
      <c r="J22" s="83" t="s">
        <v>26</v>
      </c>
      <c r="K22" s="83" t="s">
        <v>24</v>
      </c>
      <c r="L22" s="83" t="s">
        <v>24</v>
      </c>
      <c r="M22" s="83" t="s">
        <v>23</v>
      </c>
      <c r="N22" s="83" t="s">
        <v>24</v>
      </c>
      <c r="O22" s="83" t="s">
        <v>2</v>
      </c>
      <c r="P22" s="83" t="s">
        <v>24</v>
      </c>
      <c r="Q22" s="7" t="s">
        <v>4</v>
      </c>
      <c r="R22" s="7" t="s">
        <v>24</v>
      </c>
      <c r="S22" s="7" t="s">
        <v>4</v>
      </c>
      <c r="T22" s="7" t="s">
        <v>24</v>
      </c>
      <c r="U22" s="7" t="s">
        <v>25</v>
      </c>
      <c r="V22" s="7" t="s">
        <v>24</v>
      </c>
      <c r="W22" s="7" t="s">
        <v>26</v>
      </c>
      <c r="X22" s="7" t="s">
        <v>23</v>
      </c>
      <c r="Y22" s="7" t="s">
        <v>2</v>
      </c>
      <c r="Z22" s="7" t="s">
        <v>25</v>
      </c>
      <c r="AA22" s="7" t="s">
        <v>24</v>
      </c>
      <c r="AB22" s="7" t="s">
        <v>23</v>
      </c>
      <c r="AC22" s="7" t="s">
        <v>25</v>
      </c>
      <c r="AD22" s="20" t="s">
        <v>25</v>
      </c>
      <c r="AE22" s="62" t="s">
        <v>4</v>
      </c>
      <c r="AF22" s="28">
        <v>27</v>
      </c>
      <c r="AG22" s="27" t="s">
        <v>4</v>
      </c>
      <c r="AH22" s="79">
        <v>42</v>
      </c>
      <c r="AI22" s="27" t="s">
        <v>25</v>
      </c>
      <c r="AJ22" s="28">
        <v>32</v>
      </c>
      <c r="AK22" s="50">
        <f>IF(I22=$I$1,1,0)+IF(J22=$J$1,1,0)+IF(K22=$K$1,1,0)+IF(L22=$L$1,1,0)+IF(M22=$M$1,1,0)+IF(N22=$N$1,1,0)+IF(O22=$O$1,1,0)+IF(P22=$P$1,1,0)+IF(Q22=$Q$1,1,0)+IF(R22=$R$1,1,0)+IF(S22=$S$1,1,0)+IF(T22=$T$1,1,0)+IF(U22=$U$1,1,0)+IF(V22=$V$1,1,0)+IF(W22=$W$1,1,0)+IF(X22=$X$1,1,0)+IF(Y22=$Y$1,1,0)+IF(Z22=$Z$1,1,0)+IF(AA22=$AA$1,1,0)+IF(AB22=$AB$1,1,0)+IF(AC22=$AC$1,1,0)+IF(AD22=$AD$1,1,0)+IF(AE22=$AE$1,1,0)+IF(AG22=$AG$1,1,0)+IF(AI22=$AI$1,1,0)</f>
        <v>19</v>
      </c>
      <c r="AL22" s="87">
        <f>IF(AE22&lt;&gt;"",AF22+AH22+AJ22+(IF(AE22=$AE$1,0,60)+IF(AG22=$AG$1,0,60)+IF(AI22=$AI$1,0,60)),"")</f>
        <v>161</v>
      </c>
      <c r="AM22" s="89">
        <f>IF(AK22&lt;&gt;0,(AK22+1-AL22/(120*3))*100/(18+1),"")</f>
        <v>102.9093567251462</v>
      </c>
      <c r="AN22" s="33">
        <f>IF(AM22&lt;&gt;"",AM22/$AM$3*100,"")</f>
        <v>78.85951153932334</v>
      </c>
    </row>
    <row r="23" spans="1:40" ht="16.5" customHeight="1">
      <c r="A23" s="19">
        <v>21</v>
      </c>
      <c r="B23" s="7"/>
      <c r="C23" s="20"/>
      <c r="D23" s="36" t="s">
        <v>72</v>
      </c>
      <c r="E23" s="7" t="s">
        <v>34</v>
      </c>
      <c r="F23" s="7" t="s">
        <v>35</v>
      </c>
      <c r="G23" s="6" t="s">
        <v>8</v>
      </c>
      <c r="H23" s="15" t="s">
        <v>10</v>
      </c>
      <c r="I23" s="19" t="s">
        <v>4</v>
      </c>
      <c r="J23" s="83" t="s">
        <v>26</v>
      </c>
      <c r="K23" s="83" t="s">
        <v>4</v>
      </c>
      <c r="L23" s="83" t="s">
        <v>26</v>
      </c>
      <c r="M23" s="83" t="s">
        <v>4</v>
      </c>
      <c r="N23" s="83" t="s">
        <v>24</v>
      </c>
      <c r="O23" s="83" t="s">
        <v>2</v>
      </c>
      <c r="P23" s="83" t="s">
        <v>24</v>
      </c>
      <c r="Q23" s="7" t="s">
        <v>4</v>
      </c>
      <c r="R23" s="7" t="s">
        <v>24</v>
      </c>
      <c r="S23" s="7" t="s">
        <v>23</v>
      </c>
      <c r="T23" s="7" t="s">
        <v>24</v>
      </c>
      <c r="U23" s="7" t="s">
        <v>25</v>
      </c>
      <c r="V23" s="7" t="s">
        <v>2</v>
      </c>
      <c r="W23" s="7" t="s">
        <v>24</v>
      </c>
      <c r="X23" s="7" t="s">
        <v>4</v>
      </c>
      <c r="Y23" s="7" t="s">
        <v>24</v>
      </c>
      <c r="Z23" s="7" t="s">
        <v>25</v>
      </c>
      <c r="AA23" s="7" t="s">
        <v>24</v>
      </c>
      <c r="AB23" s="7" t="s">
        <v>4</v>
      </c>
      <c r="AC23" s="7" t="s">
        <v>25</v>
      </c>
      <c r="AD23" s="20" t="s">
        <v>25</v>
      </c>
      <c r="AE23" s="62" t="s">
        <v>4</v>
      </c>
      <c r="AF23" s="28">
        <v>20</v>
      </c>
      <c r="AG23" s="27" t="s">
        <v>23</v>
      </c>
      <c r="AH23" s="79">
        <v>12</v>
      </c>
      <c r="AI23" s="27" t="s">
        <v>25</v>
      </c>
      <c r="AJ23" s="28">
        <v>14</v>
      </c>
      <c r="AK23" s="50">
        <f>IF(I23=$I$1,1,0)+IF(J23=$J$1,1,0)+IF(K23=$K$1,1,0)+IF(L23=$L$1,1,0)+IF(M23=$M$1,1,0)+IF(N23=$N$1,1,0)+IF(O23=$O$1,1,0)+IF(P23=$P$1,1,0)+IF(Q23=$Q$1,1,0)+IF(R23=$R$1,1,0)+IF(S23=$S$1,1,0)+IF(T23=$T$1,1,0)+IF(U23=$U$1,1,0)+IF(V23=$V$1,1,0)+IF(W23=$W$1,1,0)+IF(X23=$X$1,1,0)+IF(Y23=$Y$1,1,0)+IF(Z23=$Z$1,1,0)+IF(AA23=$AA$1,1,0)+IF(AB23=$AB$1,1,0)+IF(AC23=$AC$1,1,0)+IF(AD23=$AD$1,1,0)+IF(AE23=$AE$1,1,0)+IF(AG23=$AG$1,1,0)+IF(AI23=$AI$1,1,0)</f>
        <v>19</v>
      </c>
      <c r="AL23" s="87">
        <f>IF(AE23&lt;&gt;"",AF23+AH23+AJ23+(IF(AE23=$AE$1,0,60)+IF(AG23=$AG$1,0,60)+IF(AI23=$AI$1,0,60)),"")</f>
        <v>166</v>
      </c>
      <c r="AM23" s="89">
        <f>IF(AK23&lt;&gt;0,(AK23+1-AL23/(120*3))*100/(18+1),"")</f>
        <v>102.83625730994152</v>
      </c>
      <c r="AN23" s="33">
        <f>IF(AM23&lt;&gt;"",AM23/$AM$3*100,"")</f>
        <v>78.80349540667713</v>
      </c>
    </row>
    <row r="24" spans="1:40" ht="16.5" customHeight="1">
      <c r="A24" s="19">
        <v>22</v>
      </c>
      <c r="B24" s="7"/>
      <c r="C24" s="20"/>
      <c r="D24" s="36" t="s">
        <v>48</v>
      </c>
      <c r="E24" s="7" t="s">
        <v>34</v>
      </c>
      <c r="F24" s="7" t="s">
        <v>35</v>
      </c>
      <c r="G24" s="6" t="s">
        <v>49</v>
      </c>
      <c r="H24" s="15" t="s">
        <v>42</v>
      </c>
      <c r="I24" s="19" t="s">
        <v>4</v>
      </c>
      <c r="J24" s="83" t="s">
        <v>23</v>
      </c>
      <c r="K24" s="83" t="s">
        <v>4</v>
      </c>
      <c r="L24" s="83" t="s">
        <v>26</v>
      </c>
      <c r="M24" s="83" t="s">
        <v>23</v>
      </c>
      <c r="N24" s="83" t="s">
        <v>24</v>
      </c>
      <c r="O24" s="83" t="s">
        <v>2</v>
      </c>
      <c r="P24" s="83" t="s">
        <v>24</v>
      </c>
      <c r="Q24" s="7" t="s">
        <v>4</v>
      </c>
      <c r="R24" s="7" t="s">
        <v>2</v>
      </c>
      <c r="S24" s="7" t="s">
        <v>4</v>
      </c>
      <c r="T24" s="7" t="s">
        <v>24</v>
      </c>
      <c r="U24" s="7" t="s">
        <v>23</v>
      </c>
      <c r="V24" s="7" t="s">
        <v>2</v>
      </c>
      <c r="W24" s="7" t="s">
        <v>26</v>
      </c>
      <c r="X24" s="7" t="s">
        <v>23</v>
      </c>
      <c r="Y24" s="7" t="s">
        <v>2</v>
      </c>
      <c r="Z24" s="7" t="s">
        <v>25</v>
      </c>
      <c r="AA24" s="7" t="s">
        <v>2</v>
      </c>
      <c r="AB24" s="7" t="s">
        <v>4</v>
      </c>
      <c r="AC24" s="7" t="s">
        <v>24</v>
      </c>
      <c r="AD24" s="20" t="s">
        <v>25</v>
      </c>
      <c r="AE24" s="62" t="s">
        <v>2</v>
      </c>
      <c r="AF24" s="28">
        <v>9</v>
      </c>
      <c r="AG24" s="27" t="s">
        <v>23</v>
      </c>
      <c r="AH24" s="79">
        <v>9</v>
      </c>
      <c r="AI24" s="27" t="s">
        <v>25</v>
      </c>
      <c r="AJ24" s="28">
        <v>6</v>
      </c>
      <c r="AK24" s="50">
        <f>IF(I24=$I$1,1,0)+IF(J24=$J$1,1,0)+IF(K24=$K$1,1,0)+IF(L24=$L$1,1,0)+IF(M24=$M$1,1,0)+IF(N24=$N$1,1,0)+IF(O24=$O$1,1,0)+IF(P24=$P$1,1,0)+IF(Q24=$Q$1,1,0)+IF(R24=$R$1,1,0)+IF(S24=$S$1,1,0)+IF(T24=$T$1,1,0)+IF(U24=$U$1,1,0)+IF(V24=$V$1,1,0)+IF(W24=$W$1,1,0)+IF(X24=$X$1,1,0)+IF(Y24=$Y$1,1,0)+IF(Z24=$Z$1,1,0)+IF(AA24=$AA$1,1,0)+IF(AB24=$AB$1,1,0)+IF(AC24=$AC$1,1,0)+IF(AD24=$AD$1,1,0)+IF(AE24=$AE$1,1,0)+IF(AG24=$AG$1,1,0)+IF(AI24=$AI$1,1,0)</f>
        <v>18</v>
      </c>
      <c r="AL24" s="87">
        <f>IF(AE24&lt;&gt;"",AF24+AH24+AJ24+(IF(AE24=$AE$1,0,60)+IF(AG24=$AG$1,0,60)+IF(AI24=$AI$1,0,60)),"")</f>
        <v>84</v>
      </c>
      <c r="AM24" s="89">
        <f>IF(AK24&lt;&gt;0,(AK24+1-AL24/(120*3))*100/(22+3),"")</f>
        <v>75.06666666666666</v>
      </c>
      <c r="AN24" s="33">
        <f>IF(AM24&lt;&gt;"",AM24/$AM$3*100,"")</f>
        <v>57.523638807976695</v>
      </c>
    </row>
    <row r="25" spans="1:39" ht="16.5" customHeight="1">
      <c r="A25" s="19">
        <v>23</v>
      </c>
      <c r="B25" s="7"/>
      <c r="C25" s="20"/>
      <c r="D25" s="36" t="s">
        <v>73</v>
      </c>
      <c r="E25" s="7" t="s">
        <v>34</v>
      </c>
      <c r="F25" s="7" t="s">
        <v>35</v>
      </c>
      <c r="G25" s="6" t="s">
        <v>8</v>
      </c>
      <c r="H25" s="15" t="s">
        <v>10</v>
      </c>
      <c r="I25" s="19" t="s">
        <v>4</v>
      </c>
      <c r="J25" s="83" t="s">
        <v>24</v>
      </c>
      <c r="K25" s="83" t="s">
        <v>4</v>
      </c>
      <c r="L25" s="83" t="s">
        <v>26</v>
      </c>
      <c r="M25" s="83" t="s">
        <v>23</v>
      </c>
      <c r="N25" s="83" t="s">
        <v>24</v>
      </c>
      <c r="O25" s="83" t="s">
        <v>2</v>
      </c>
      <c r="P25" s="83" t="s">
        <v>24</v>
      </c>
      <c r="Q25" s="7" t="s">
        <v>4</v>
      </c>
      <c r="R25" s="7" t="s">
        <v>2</v>
      </c>
      <c r="S25" s="7" t="s">
        <v>4</v>
      </c>
      <c r="T25" s="7" t="s">
        <v>2</v>
      </c>
      <c r="U25" s="7" t="s">
        <v>25</v>
      </c>
      <c r="V25" s="7" t="s">
        <v>2</v>
      </c>
      <c r="W25" s="7" t="s">
        <v>24</v>
      </c>
      <c r="X25" s="7" t="s">
        <v>23</v>
      </c>
      <c r="Y25" s="7" t="s">
        <v>2</v>
      </c>
      <c r="Z25" s="7" t="s">
        <v>24</v>
      </c>
      <c r="AA25" s="7" t="s">
        <v>2</v>
      </c>
      <c r="AB25" s="7" t="s">
        <v>4</v>
      </c>
      <c r="AC25" s="7" t="s">
        <v>25</v>
      </c>
      <c r="AD25" s="20" t="s">
        <v>23</v>
      </c>
      <c r="AE25" s="62" t="s">
        <v>2</v>
      </c>
      <c r="AF25" s="28">
        <v>18</v>
      </c>
      <c r="AG25" s="27" t="s">
        <v>4</v>
      </c>
      <c r="AH25" s="79">
        <v>26</v>
      </c>
      <c r="AI25" s="27" t="s">
        <v>23</v>
      </c>
      <c r="AJ25" s="28">
        <v>10</v>
      </c>
      <c r="AK25" s="50">
        <f>IF(I25=$I$1,1,0)+IF(J25=$J$1,1,0)+IF(K25=$K$1,1,0)+IF(L25=$L$1,1,0)+IF(M25=$M$1,1,0)+IF(N25=$N$1,1,0)+IF(O25=$O$1,1,0)+IF(P25=$P$1,1,0)+IF(Q25=$Q$1,1,0)+IF(R25=$R$1,1,0)+IF(S25=$S$1,1,0)+IF(T25=$T$1,1,0)+IF(U25=$U$1,1,0)+IF(V25=$V$1,1,0)+IF(W25=$W$1,1,0)+IF(X25=$X$1,1,0)+IF(Y25=$Y$1,1,0)+IF(Z25=$Z$1,1,0)+IF(AA25=$AA$1,1,0)+IF(AB25=$AB$1,1,0)+IF(AC25=$AC$1,1,0)+IF(AD25=$AD$1,1,0)+IF(AE25=$AE$1,1,0)+IF(AG25=$AG$1,1,0)+IF(AI25=$AI$1,1,0)</f>
        <v>18</v>
      </c>
      <c r="AL25" s="87">
        <f>IF(AE25&lt;&gt;"",AF25+AH25+AJ25+(IF(AE25=$AE$1,0,60)+IF(AG25=$AG$1,0,60)+IF(AI25=$AI$1,0,60)),"")</f>
        <v>114</v>
      </c>
      <c r="AM25" s="89">
        <f>IF(AK25&lt;&gt;0,(AK25+1-AL25/(120*3))*100/(18+1),"")</f>
        <v>98.33333333333333</v>
      </c>
    </row>
    <row r="26" spans="1:40" ht="16.5" customHeight="1">
      <c r="A26" s="19">
        <v>24</v>
      </c>
      <c r="B26" s="7"/>
      <c r="C26" s="20"/>
      <c r="D26" s="36" t="s">
        <v>56</v>
      </c>
      <c r="E26" s="7" t="s">
        <v>34</v>
      </c>
      <c r="F26" s="7" t="s">
        <v>35</v>
      </c>
      <c r="G26" s="6" t="s">
        <v>57</v>
      </c>
      <c r="H26" s="15" t="s">
        <v>42</v>
      </c>
      <c r="I26" s="19" t="s">
        <v>25</v>
      </c>
      <c r="J26" s="83" t="s">
        <v>58</v>
      </c>
      <c r="K26" s="83" t="s">
        <v>4</v>
      </c>
      <c r="L26" s="83" t="s">
        <v>26</v>
      </c>
      <c r="M26" s="83" t="s">
        <v>23</v>
      </c>
      <c r="N26" s="83" t="s">
        <v>24</v>
      </c>
      <c r="O26" s="83" t="s">
        <v>2</v>
      </c>
      <c r="P26" s="83" t="s">
        <v>24</v>
      </c>
      <c r="Q26" s="7" t="s">
        <v>24</v>
      </c>
      <c r="R26" s="7" t="s">
        <v>24</v>
      </c>
      <c r="S26" s="7" t="s">
        <v>23</v>
      </c>
      <c r="T26" s="7" t="s">
        <v>24</v>
      </c>
      <c r="U26" s="7" t="s">
        <v>25</v>
      </c>
      <c r="V26" s="7" t="s">
        <v>2</v>
      </c>
      <c r="W26" s="7" t="s">
        <v>24</v>
      </c>
      <c r="X26" s="7" t="s">
        <v>23</v>
      </c>
      <c r="Y26" s="7" t="s">
        <v>2</v>
      </c>
      <c r="Z26" s="7" t="s">
        <v>25</v>
      </c>
      <c r="AA26" s="7" t="s">
        <v>24</v>
      </c>
      <c r="AB26" s="7" t="s">
        <v>23</v>
      </c>
      <c r="AC26" s="7" t="s">
        <v>24</v>
      </c>
      <c r="AD26" s="20" t="s">
        <v>25</v>
      </c>
      <c r="AE26" s="62" t="s">
        <v>2</v>
      </c>
      <c r="AF26" s="28">
        <v>26</v>
      </c>
      <c r="AG26" s="27" t="s">
        <v>4</v>
      </c>
      <c r="AH26" s="79">
        <v>34</v>
      </c>
      <c r="AI26" s="27" t="s">
        <v>26</v>
      </c>
      <c r="AJ26" s="28">
        <v>17</v>
      </c>
      <c r="AK26" s="50">
        <f>IF(I26=$I$1,1,0)+IF(J26=$J$1,1,0)+IF(K26=$K$1,1,0)+IF(L26=$L$1,1,0)+IF(M26=$M$1,1,0)+IF(N26=$N$1,1,0)+IF(O26=$O$1,1,0)+IF(P26=$P$1,1,0)+IF(Q26=$Q$1,1,0)+IF(R26=$R$1,1,0)+IF(S26=$S$1,1,0)+IF(T26=$T$1,1,0)+IF(U26=$U$1,1,0)+IF(V26=$V$1,1,0)+IF(W26=$W$1,1,0)+IF(X26=$X$1,1,0)+IF(Y26=$Y$1,1,0)+IF(Z26=$Z$1,1,0)+IF(AA26=$AA$1,1,0)+IF(AB26=$AB$1,1,0)+IF(AC26=$AC$1,1,0)+IF(AD26=$AD$1,1,0)+IF(AE26=$AE$1,1,0)+IF(AG26=$AG$1,1,0)+IF(AI26=$AI$1,1,0)</f>
        <v>18</v>
      </c>
      <c r="AL26" s="87">
        <f>IF(AE26&lt;&gt;"",AF26+AH26+AJ26+(IF(AE26=$AE$1,0,60)+IF(AG26=$AG$1,0,60)+IF(AI26=$AI$1,0,60)),"")</f>
        <v>137</v>
      </c>
      <c r="AM26" s="89">
        <f>IF(AK26&lt;&gt;0,(AK26+1-AL26/(120*3))*100/(18+1),"")</f>
        <v>97.99707602339181</v>
      </c>
      <c r="AN26" s="33">
        <f>IF(AM26&lt;&gt;"",AM26/$AM$3*100,"")</f>
        <v>75.09522742549855</v>
      </c>
    </row>
    <row r="27" spans="1:39" ht="16.5" customHeight="1">
      <c r="A27" s="19">
        <v>25</v>
      </c>
      <c r="B27" s="7"/>
      <c r="C27" s="20"/>
      <c r="D27" s="36" t="s">
        <v>77</v>
      </c>
      <c r="E27" s="7" t="s">
        <v>34</v>
      </c>
      <c r="F27" s="7" t="s">
        <v>35</v>
      </c>
      <c r="G27" s="6" t="s">
        <v>78</v>
      </c>
      <c r="H27" s="15" t="s">
        <v>42</v>
      </c>
      <c r="I27" s="19" t="s">
        <v>4</v>
      </c>
      <c r="J27" s="83" t="s">
        <v>26</v>
      </c>
      <c r="K27" s="83" t="s">
        <v>4</v>
      </c>
      <c r="L27" s="83" t="s">
        <v>2</v>
      </c>
      <c r="M27" s="83" t="s">
        <v>23</v>
      </c>
      <c r="N27" s="83" t="s">
        <v>58</v>
      </c>
      <c r="O27" s="83" t="s">
        <v>24</v>
      </c>
      <c r="P27" s="83" t="s">
        <v>24</v>
      </c>
      <c r="Q27" s="7" t="s">
        <v>4</v>
      </c>
      <c r="R27" s="7" t="s">
        <v>2</v>
      </c>
      <c r="S27" s="7" t="s">
        <v>4</v>
      </c>
      <c r="T27" s="7" t="s">
        <v>24</v>
      </c>
      <c r="U27" s="7" t="s">
        <v>25</v>
      </c>
      <c r="V27" s="7" t="s">
        <v>2</v>
      </c>
      <c r="W27" s="7" t="s">
        <v>24</v>
      </c>
      <c r="X27" s="7" t="s">
        <v>23</v>
      </c>
      <c r="Y27" s="7" t="s">
        <v>2</v>
      </c>
      <c r="Z27" s="7" t="s">
        <v>25</v>
      </c>
      <c r="AA27" s="7" t="s">
        <v>24</v>
      </c>
      <c r="AB27" s="7" t="s">
        <v>4</v>
      </c>
      <c r="AC27" s="7" t="s">
        <v>25</v>
      </c>
      <c r="AD27" s="20" t="s">
        <v>25</v>
      </c>
      <c r="AE27" s="62" t="s">
        <v>4</v>
      </c>
      <c r="AF27" s="28">
        <v>19</v>
      </c>
      <c r="AG27" s="27" t="s">
        <v>23</v>
      </c>
      <c r="AH27" s="79">
        <v>29</v>
      </c>
      <c r="AI27" s="27" t="s">
        <v>26</v>
      </c>
      <c r="AJ27" s="28">
        <v>16</v>
      </c>
      <c r="AK27" s="50">
        <f>IF(I27=$I$1,1,0)+IF(J27=$J$1,1,0)+IF(K27=$K$1,1,0)+IF(L27=$L$1,1,0)+IF(M27=$M$1,1,0)+IF(N27=$N$1,1,0)+IF(O27=$O$1,1,0)+IF(P27=$P$1,1,0)+IF(Q27=$Q$1,1,0)+IF(R27=$R$1,1,0)+IF(S27=$S$1,1,0)+IF(T27=$T$1,1,0)+IF(U27=$U$1,1,0)+IF(V27=$V$1,1,0)+IF(W27=$W$1,1,0)+IF(X27=$X$1,1,0)+IF(Y27=$Y$1,1,0)+IF(Z27=$Z$1,1,0)+IF(AA27=$AA$1,1,0)+IF(AB27=$AB$1,1,0)+IF(AC27=$AC$1,1,0)+IF(AD27=$AD$1,1,0)+IF(AE27=$AE$1,1,0)+IF(AG27=$AG$1,1,0)+IF(AI27=$AI$1,1,0)</f>
        <v>18</v>
      </c>
      <c r="AL27" s="87">
        <f>IF(AE27&lt;&gt;"",AF27+AH27+AJ27+(IF(AE27=$AE$1,0,60)+IF(AG27=$AG$1,0,60)+IF(AI27=$AI$1,0,60)),"")</f>
        <v>244</v>
      </c>
      <c r="AM27" s="89">
        <f>IF(AK27&lt;&gt;0,(AK27+1-AL27/(120*3))*100/(18+1),"")</f>
        <v>96.4327485380117</v>
      </c>
    </row>
    <row r="28" spans="1:40" ht="16.5" customHeight="1">
      <c r="A28" s="19">
        <v>26</v>
      </c>
      <c r="B28" s="7"/>
      <c r="C28" s="20"/>
      <c r="D28" s="36" t="s">
        <v>37</v>
      </c>
      <c r="E28" s="7" t="s">
        <v>34</v>
      </c>
      <c r="F28" s="7" t="s">
        <v>35</v>
      </c>
      <c r="G28" s="6" t="s">
        <v>38</v>
      </c>
      <c r="H28" s="15" t="s">
        <v>9</v>
      </c>
      <c r="I28" s="19" t="s">
        <v>4</v>
      </c>
      <c r="J28" s="83" t="s">
        <v>26</v>
      </c>
      <c r="K28" s="83" t="s">
        <v>24</v>
      </c>
      <c r="L28" s="83" t="s">
        <v>26</v>
      </c>
      <c r="M28" s="83" t="s">
        <v>23</v>
      </c>
      <c r="N28" s="83" t="s">
        <v>24</v>
      </c>
      <c r="O28" s="83" t="s">
        <v>2</v>
      </c>
      <c r="P28" s="83" t="s">
        <v>24</v>
      </c>
      <c r="Q28" s="7" t="s">
        <v>4</v>
      </c>
      <c r="R28" s="7" t="s">
        <v>24</v>
      </c>
      <c r="S28" s="7" t="s">
        <v>24</v>
      </c>
      <c r="T28" s="7" t="s">
        <v>24</v>
      </c>
      <c r="U28" s="7" t="s">
        <v>25</v>
      </c>
      <c r="V28" s="7" t="s">
        <v>2</v>
      </c>
      <c r="W28" s="7" t="s">
        <v>24</v>
      </c>
      <c r="X28" s="7" t="s">
        <v>23</v>
      </c>
      <c r="Y28" s="7" t="s">
        <v>2</v>
      </c>
      <c r="Z28" s="7" t="s">
        <v>25</v>
      </c>
      <c r="AA28" s="7" t="s">
        <v>24</v>
      </c>
      <c r="AB28" s="7" t="s">
        <v>23</v>
      </c>
      <c r="AC28" s="7" t="s">
        <v>24</v>
      </c>
      <c r="AD28" s="20" t="s">
        <v>25</v>
      </c>
      <c r="AE28" s="62" t="s">
        <v>4</v>
      </c>
      <c r="AF28" s="28">
        <v>15</v>
      </c>
      <c r="AG28" s="27" t="s">
        <v>2</v>
      </c>
      <c r="AH28" s="79">
        <v>44</v>
      </c>
      <c r="AI28" s="27" t="s">
        <v>26</v>
      </c>
      <c r="AJ28" s="28">
        <v>36</v>
      </c>
      <c r="AK28" s="50">
        <f>IF(I28=$I$1,1,0)+IF(J28=$J$1,1,0)+IF(K28=$K$1,1,0)+IF(L28=$L$1,1,0)+IF(M28=$M$1,1,0)+IF(N28=$N$1,1,0)+IF(O28=$O$1,1,0)+IF(P28=$P$1,1,0)+IF(Q28=$Q$1,1,0)+IF(R28=$R$1,1,0)+IF(S28=$S$1,1,0)+IF(T28=$T$1,1,0)+IF(U28=$U$1,1,0)+IF(V28=$V$1,1,0)+IF(W28=$W$1,1,0)+IF(X28=$X$1,1,0)+IF(Y28=$Y$1,1,0)+IF(Z28=$Z$1,1,0)+IF(AA28=$AA$1,1,0)+IF(AB28=$AB$1,1,0)+IF(AC28=$AC$1,1,0)+IF(AD28=$AD$1,1,0)+IF(AE28=$AE$1,1,0)+IF(AG28=$AG$1,1,0)+IF(AI28=$AI$1,1,0)</f>
        <v>18</v>
      </c>
      <c r="AL28" s="87">
        <f>IF(AE28&lt;&gt;"",AF28+AH28+AJ28+(IF(AE28=$AE$1,0,60)+IF(AG28=$AG$1,0,60)+IF(AI28=$AI$1,0,60)),"")</f>
        <v>275</v>
      </c>
      <c r="AM28" s="89">
        <f>IF(AK28&lt;&gt;0,(AK28+1-AL28/(120*3))*100/(22+3),"")</f>
        <v>72.94444444444444</v>
      </c>
      <c r="AN28" s="33">
        <f>IF(AM28&lt;&gt;"",AM28/$AM$3*100,"")</f>
        <v>55.897378444992164</v>
      </c>
    </row>
    <row r="29" spans="1:39" ht="16.5" customHeight="1">
      <c r="A29" s="19">
        <v>27</v>
      </c>
      <c r="B29" s="7"/>
      <c r="C29" s="20"/>
      <c r="D29" s="36" t="s">
        <v>45</v>
      </c>
      <c r="E29" s="7" t="s">
        <v>34</v>
      </c>
      <c r="F29" s="7" t="s">
        <v>35</v>
      </c>
      <c r="G29" s="6" t="s">
        <v>38</v>
      </c>
      <c r="H29" s="15" t="s">
        <v>9</v>
      </c>
      <c r="I29" s="19" t="s">
        <v>4</v>
      </c>
      <c r="J29" s="83" t="s">
        <v>24</v>
      </c>
      <c r="K29" s="83" t="s">
        <v>23</v>
      </c>
      <c r="L29" s="83" t="s">
        <v>25</v>
      </c>
      <c r="M29" s="83" t="s">
        <v>23</v>
      </c>
      <c r="N29" s="83" t="s">
        <v>24</v>
      </c>
      <c r="O29" s="83" t="s">
        <v>2</v>
      </c>
      <c r="P29" s="83" t="s">
        <v>24</v>
      </c>
      <c r="Q29" s="7" t="s">
        <v>2</v>
      </c>
      <c r="R29" s="7" t="s">
        <v>24</v>
      </c>
      <c r="S29" s="7" t="s">
        <v>4</v>
      </c>
      <c r="T29" s="7" t="s">
        <v>24</v>
      </c>
      <c r="U29" s="7" t="s">
        <v>25</v>
      </c>
      <c r="V29" s="7" t="s">
        <v>2</v>
      </c>
      <c r="W29" s="7" t="s">
        <v>25</v>
      </c>
      <c r="X29" s="7" t="s">
        <v>4</v>
      </c>
      <c r="Y29" s="7" t="s">
        <v>2</v>
      </c>
      <c r="Z29" s="7" t="s">
        <v>25</v>
      </c>
      <c r="AA29" s="7" t="s">
        <v>24</v>
      </c>
      <c r="AB29" s="7" t="s">
        <v>4</v>
      </c>
      <c r="AC29" s="7" t="s">
        <v>24</v>
      </c>
      <c r="AD29" s="20" t="s">
        <v>23</v>
      </c>
      <c r="AE29" s="62" t="s">
        <v>74</v>
      </c>
      <c r="AF29" s="28">
        <v>10</v>
      </c>
      <c r="AG29" s="27" t="s">
        <v>25</v>
      </c>
      <c r="AH29" s="79">
        <v>24</v>
      </c>
      <c r="AI29" s="27" t="s">
        <v>26</v>
      </c>
      <c r="AJ29" s="28">
        <v>17</v>
      </c>
      <c r="AK29" s="50">
        <f>IF(I29=$I$1,1,0)+IF(J29=$J$1,1,0)+IF(K29=$K$1,1,0)+IF(L29=$L$1,1,0)+IF(M29=$M$1,1,0)+IF(N29=$N$1,1,0)+IF(O29=$O$1,1,0)+IF(P29=$P$1,1,0)+IF(Q29=$Q$1,1,0)+IF(R29=$R$1,1,0)+IF(S29=$S$1,1,0)+IF(T29=$T$1,1,0)+IF(U29=$U$1,1,0)+IF(V29=$V$1,1,0)+IF(W29=$W$1,1,0)+IF(X29=$X$1,1,0)+IF(Y29=$Y$1,1,0)+IF(Z29=$Z$1,1,0)+IF(AA29=$AA$1,1,0)+IF(AB29=$AB$1,1,0)+IF(AC29=$AC$1,1,0)+IF(AD29=$AD$1,1,0)+IF(AE29=$AE$1,1,0)+IF(AG29=$AG$1,1,0)+IF(AI29=$AI$1,1,0)</f>
        <v>14</v>
      </c>
      <c r="AL29" s="87">
        <f>IF(AE29&lt;&gt;"",AF29+AH29+AJ29+(IF(AE29=$AE$1,0,60)+IF(AG29=$AG$1,0,60)+IF(AI29=$AI$1,0,60)),"")</f>
        <v>231</v>
      </c>
      <c r="AM29" s="89">
        <f>IF(AK29&lt;&gt;0,(AK29+1-AL29/(120*3))*100/(18+1),"")</f>
        <v>75.5701754385965</v>
      </c>
    </row>
    <row r="30" spans="1:39" ht="16.5" customHeight="1">
      <c r="A30" s="19">
        <v>28</v>
      </c>
      <c r="B30" s="7"/>
      <c r="C30" s="20"/>
      <c r="D30" s="36" t="s">
        <v>82</v>
      </c>
      <c r="E30" s="7" t="s">
        <v>34</v>
      </c>
      <c r="F30" s="7" t="s">
        <v>35</v>
      </c>
      <c r="G30" s="6" t="s">
        <v>53</v>
      </c>
      <c r="H30" s="15" t="s">
        <v>42</v>
      </c>
      <c r="I30" s="19" t="s">
        <v>4</v>
      </c>
      <c r="J30" s="83" t="s">
        <v>26</v>
      </c>
      <c r="K30" s="83" t="s">
        <v>24</v>
      </c>
      <c r="L30" s="83" t="s">
        <v>26</v>
      </c>
      <c r="M30" s="83" t="s">
        <v>24</v>
      </c>
      <c r="N30" s="83" t="s">
        <v>24</v>
      </c>
      <c r="O30" s="83" t="s">
        <v>2</v>
      </c>
      <c r="P30" s="83" t="s">
        <v>2</v>
      </c>
      <c r="Q30" s="7" t="s">
        <v>2</v>
      </c>
      <c r="R30" s="7" t="s">
        <v>2</v>
      </c>
      <c r="S30" s="7" t="s">
        <v>4</v>
      </c>
      <c r="T30" s="7" t="s">
        <v>23</v>
      </c>
      <c r="U30" s="7" t="s">
        <v>25</v>
      </c>
      <c r="V30" s="7" t="s">
        <v>2</v>
      </c>
      <c r="W30" s="7" t="s">
        <v>25</v>
      </c>
      <c r="X30" s="7" t="s">
        <v>24</v>
      </c>
      <c r="Y30" s="7" t="s">
        <v>2</v>
      </c>
      <c r="Z30" s="7" t="s">
        <v>26</v>
      </c>
      <c r="AA30" s="7" t="s">
        <v>2</v>
      </c>
      <c r="AB30" s="7" t="s">
        <v>24</v>
      </c>
      <c r="AC30" s="7" t="s">
        <v>25</v>
      </c>
      <c r="AD30" s="20" t="s">
        <v>23</v>
      </c>
      <c r="AE30" s="62" t="s">
        <v>4</v>
      </c>
      <c r="AF30" s="28">
        <v>10</v>
      </c>
      <c r="AG30" s="27" t="s">
        <v>4</v>
      </c>
      <c r="AH30" s="79">
        <v>11</v>
      </c>
      <c r="AI30" s="27" t="s">
        <v>23</v>
      </c>
      <c r="AJ30" s="28">
        <v>19</v>
      </c>
      <c r="AK30" s="50">
        <f>IF(I30=$I$1,1,0)+IF(J30=$J$1,1,0)+IF(K30=$K$1,1,0)+IF(L30=$L$1,1,0)+IF(M30=$M$1,1,0)+IF(N30=$N$1,1,0)+IF(O30=$O$1,1,0)+IF(P30=$P$1,1,0)+IF(Q30=$Q$1,1,0)+IF(R30=$R$1,1,0)+IF(S30=$S$1,1,0)+IF(T30=$T$1,1,0)+IF(U30=$U$1,1,0)+IF(V30=$V$1,1,0)+IF(W30=$W$1,1,0)+IF(X30=$X$1,1,0)+IF(Y30=$Y$1,1,0)+IF(Z30=$Z$1,1,0)+IF(AA30=$AA$1,1,0)+IF(AB30=$AB$1,1,0)+IF(AC30=$AC$1,1,0)+IF(AD30=$AD$1,1,0)+IF(AE30=$AE$1,1,0)+IF(AG30=$AG$1,1,0)+IF(AI30=$AI$1,1,0)</f>
        <v>11</v>
      </c>
      <c r="AL30" s="87">
        <f>IF(AE30&lt;&gt;"",AF30+AH30+AJ30+(IF(AE30=$AE$1,0,60)+IF(AG30=$AG$1,0,60)+IF(AI30=$AI$1,0,60)),"")</f>
        <v>160</v>
      </c>
      <c r="AM30" s="89">
        <f>IF(AK30&lt;&gt;0,(AK30+1-AL30/(120*3))*100/(18+1),"")</f>
        <v>60.81871345029239</v>
      </c>
    </row>
    <row r="31" spans="1:39" ht="16.5" customHeight="1">
      <c r="A31" s="19">
        <v>29</v>
      </c>
      <c r="B31" s="7"/>
      <c r="C31" s="20"/>
      <c r="D31" s="36" t="s">
        <v>80</v>
      </c>
      <c r="E31" s="7" t="s">
        <v>34</v>
      </c>
      <c r="F31" s="7" t="s">
        <v>35</v>
      </c>
      <c r="G31" s="6" t="s">
        <v>53</v>
      </c>
      <c r="H31" s="15" t="s">
        <v>42</v>
      </c>
      <c r="I31" s="19" t="s">
        <v>24</v>
      </c>
      <c r="J31" s="83" t="s">
        <v>26</v>
      </c>
      <c r="K31" s="83" t="s">
        <v>24</v>
      </c>
      <c r="L31" s="83" t="s">
        <v>26</v>
      </c>
      <c r="M31" s="83" t="s">
        <v>2</v>
      </c>
      <c r="N31" s="83" t="s">
        <v>2</v>
      </c>
      <c r="O31" s="83" t="s">
        <v>2</v>
      </c>
      <c r="P31" s="83" t="s">
        <v>23</v>
      </c>
      <c r="Q31" s="7" t="s">
        <v>2</v>
      </c>
      <c r="R31" s="7" t="s">
        <v>23</v>
      </c>
      <c r="S31" s="7" t="s">
        <v>24</v>
      </c>
      <c r="T31" s="7" t="s">
        <v>24</v>
      </c>
      <c r="U31" s="7" t="s">
        <v>25</v>
      </c>
      <c r="V31" s="7" t="s">
        <v>2</v>
      </c>
      <c r="W31" s="7" t="s">
        <v>26</v>
      </c>
      <c r="X31" s="7" t="s">
        <v>2</v>
      </c>
      <c r="Y31" s="7" t="s">
        <v>2</v>
      </c>
      <c r="Z31" s="7" t="s">
        <v>25</v>
      </c>
      <c r="AA31" s="7" t="s">
        <v>2</v>
      </c>
      <c r="AB31" s="7" t="s">
        <v>4</v>
      </c>
      <c r="AC31" s="7" t="s">
        <v>25</v>
      </c>
      <c r="AD31" s="20" t="s">
        <v>23</v>
      </c>
      <c r="AE31" s="62" t="s">
        <v>2</v>
      </c>
      <c r="AF31" s="28">
        <v>24</v>
      </c>
      <c r="AG31" s="27" t="s">
        <v>23</v>
      </c>
      <c r="AH31" s="79">
        <v>47</v>
      </c>
      <c r="AI31" s="27" t="s">
        <v>4</v>
      </c>
      <c r="AJ31" s="28">
        <v>37</v>
      </c>
      <c r="AK31" s="50">
        <f>IF(I31=$I$1,1,0)+IF(J31=$J$1,1,0)+IF(K31=$K$1,1,0)+IF(L31=$L$1,1,0)+IF(M31=$M$1,1,0)+IF(N31=$N$1,1,0)+IF(O31=$O$1,1,0)+IF(P31=$P$1,1,0)+IF(Q31=$Q$1,1,0)+IF(R31=$R$1,1,0)+IF(S31=$S$1,1,0)+IF(T31=$T$1,1,0)+IF(U31=$U$1,1,0)+IF(V31=$V$1,1,0)+IF(W31=$W$1,1,0)+IF(X31=$X$1,1,0)+IF(Y31=$Y$1,1,0)+IF(Z31=$Z$1,1,0)+IF(AA31=$AA$1,1,0)+IF(AB31=$AB$1,1,0)+IF(AC31=$AC$1,1,0)+IF(AD31=$AD$1,1,0)+IF(AE31=$AE$1,1,0)+IF(AG31=$AG$1,1,0)+IF(AI31=$AI$1,1,0)</f>
        <v>11</v>
      </c>
      <c r="AL31" s="87">
        <f>IF(AE31&lt;&gt;"",AF31+AH31+AJ31+(IF(AE31=$AE$1,0,60)+IF(AG31=$AG$1,0,60)+IF(AI31=$AI$1,0,60)),"")</f>
        <v>228</v>
      </c>
      <c r="AM31" s="89">
        <f>IF(AK31&lt;&gt;0,(AK31+1-AL31/(120*3))*100/(18+1),"")</f>
        <v>59.824561403508774</v>
      </c>
    </row>
    <row r="32" spans="1:39" ht="16.5" customHeight="1">
      <c r="A32" s="19">
        <v>30</v>
      </c>
      <c r="B32" s="7"/>
      <c r="C32" s="20"/>
      <c r="D32" s="36" t="s">
        <v>79</v>
      </c>
      <c r="E32" s="7" t="s">
        <v>34</v>
      </c>
      <c r="F32" s="7" t="s">
        <v>35</v>
      </c>
      <c r="G32" s="6" t="s">
        <v>53</v>
      </c>
      <c r="H32" s="15" t="s">
        <v>42</v>
      </c>
      <c r="I32" s="19" t="s">
        <v>23</v>
      </c>
      <c r="J32" s="83" t="s">
        <v>26</v>
      </c>
      <c r="K32" s="83" t="s">
        <v>24</v>
      </c>
      <c r="L32" s="83" t="s">
        <v>26</v>
      </c>
      <c r="M32" s="83" t="s">
        <v>25</v>
      </c>
      <c r="N32" s="83" t="s">
        <v>4</v>
      </c>
      <c r="O32" s="83" t="s">
        <v>58</v>
      </c>
      <c r="P32" s="83">
        <v>0</v>
      </c>
      <c r="Q32" s="7" t="s">
        <v>25</v>
      </c>
      <c r="R32" s="7" t="s">
        <v>24</v>
      </c>
      <c r="S32" s="7" t="s">
        <v>23</v>
      </c>
      <c r="T32" s="7" t="s">
        <v>4</v>
      </c>
      <c r="U32" s="7" t="s">
        <v>25</v>
      </c>
      <c r="V32" s="7" t="s">
        <v>24</v>
      </c>
      <c r="W32" s="7" t="s">
        <v>25</v>
      </c>
      <c r="X32" s="7" t="s">
        <v>2</v>
      </c>
      <c r="Y32" s="7" t="s">
        <v>2</v>
      </c>
      <c r="Z32" s="7" t="s">
        <v>25</v>
      </c>
      <c r="AA32" s="7" t="s">
        <v>2</v>
      </c>
      <c r="AB32" s="7" t="s">
        <v>4</v>
      </c>
      <c r="AC32" s="7" t="s">
        <v>25</v>
      </c>
      <c r="AD32" s="20" t="s">
        <v>24</v>
      </c>
      <c r="AE32" s="62">
        <v>0</v>
      </c>
      <c r="AF32" s="28">
        <v>60</v>
      </c>
      <c r="AG32" s="27" t="s">
        <v>23</v>
      </c>
      <c r="AH32" s="79">
        <v>57</v>
      </c>
      <c r="AI32" s="27" t="s">
        <v>23</v>
      </c>
      <c r="AJ32" s="28">
        <v>44</v>
      </c>
      <c r="AK32" s="50">
        <f>IF(I32=$I$1,1,0)+IF(J32=$J$1,1,0)+IF(K32=$K$1,1,0)+IF(L32=$L$1,1,0)+IF(M32=$M$1,1,0)+IF(N32=$N$1,1,0)+IF(O32=$O$1,1,0)+IF(P32=$P$1,1,0)+IF(Q32=$Q$1,1,0)+IF(R32=$R$1,1,0)+IF(S32=$S$1,1,0)+IF(T32=$T$1,1,0)+IF(U32=$U$1,1,0)+IF(V32=$V$1,1,0)+IF(W32=$W$1,1,0)+IF(X32=$X$1,1,0)+IF(Y32=$Y$1,1,0)+IF(Z32=$Z$1,1,0)+IF(AA32=$AA$1,1,0)+IF(AB32=$AB$1,1,0)+IF(AC32=$AC$1,1,0)+IF(AD32=$AD$1,1,0)+IF(AE32=$AE$1,1,0)+IF(AG32=$AG$1,1,0)+IF(AI32=$AI$1,1,0)</f>
        <v>8</v>
      </c>
      <c r="AL32" s="87">
        <f>IF(AE32&lt;&gt;"",AF32+AH32+AJ32+(IF(AE32=$AE$1,0,60)+IF(AG32=$AG$1,0,60)+IF(AI32=$AI$1,0,60)),"")</f>
        <v>341</v>
      </c>
      <c r="AM32" s="89">
        <f>IF(AK32&lt;&gt;0,(AK32+1-AL32/(120*3))*100/(18+1),"")</f>
        <v>42.38304093567251</v>
      </c>
    </row>
    <row r="33" spans="1:40" ht="16.5" customHeight="1" thickBot="1">
      <c r="A33" s="19">
        <v>31</v>
      </c>
      <c r="B33" s="12">
        <v>3</v>
      </c>
      <c r="C33" s="22"/>
      <c r="D33" s="37" t="s">
        <v>60</v>
      </c>
      <c r="E33" s="12" t="s">
        <v>3</v>
      </c>
      <c r="F33" s="12" t="s">
        <v>35</v>
      </c>
      <c r="G33" s="11" t="s">
        <v>61</v>
      </c>
      <c r="H33" s="16" t="s">
        <v>42</v>
      </c>
      <c r="I33" s="21" t="s">
        <v>4</v>
      </c>
      <c r="J33" s="84" t="s">
        <v>2</v>
      </c>
      <c r="K33" s="84" t="s">
        <v>23</v>
      </c>
      <c r="L33" s="84" t="s">
        <v>26</v>
      </c>
      <c r="M33" s="84" t="s">
        <v>25</v>
      </c>
      <c r="N33" s="84" t="s">
        <v>4</v>
      </c>
      <c r="O33" s="84" t="s">
        <v>2</v>
      </c>
      <c r="P33" s="84" t="s">
        <v>23</v>
      </c>
      <c r="Q33" s="12" t="s">
        <v>4</v>
      </c>
      <c r="R33" s="12" t="s">
        <v>58</v>
      </c>
      <c r="S33" s="12" t="s">
        <v>2</v>
      </c>
      <c r="T33" s="12" t="s">
        <v>4</v>
      </c>
      <c r="U33" s="12" t="s">
        <v>23</v>
      </c>
      <c r="V33" s="12" t="s">
        <v>2</v>
      </c>
      <c r="W33" s="12" t="s">
        <v>25</v>
      </c>
      <c r="X33" s="12" t="s">
        <v>2</v>
      </c>
      <c r="Y33" s="12" t="s">
        <v>4</v>
      </c>
      <c r="Z33" s="12" t="s">
        <v>58</v>
      </c>
      <c r="AA33" s="12" t="s">
        <v>2</v>
      </c>
      <c r="AB33" s="12" t="s">
        <v>23</v>
      </c>
      <c r="AC33" s="12" t="s">
        <v>23</v>
      </c>
      <c r="AD33" s="22" t="s">
        <v>23</v>
      </c>
      <c r="AE33" s="72" t="s">
        <v>4</v>
      </c>
      <c r="AF33" s="30">
        <v>20</v>
      </c>
      <c r="AG33" s="29" t="s">
        <v>4</v>
      </c>
      <c r="AH33" s="80">
        <v>33</v>
      </c>
      <c r="AI33" s="29" t="s">
        <v>23</v>
      </c>
      <c r="AJ33" s="30">
        <v>21</v>
      </c>
      <c r="AK33" s="52">
        <f>IF(I33=$I$1,1,0)+IF(J33=$J$1,1,0)+IF(K33=$K$1,1,0)+IF(L33=$L$1,1,0)+IF(M33=$M$1,1,0)+IF(N33=$N$1,1,0)+IF(O33=$O$1,1,0)+IF(P33=$P$1,1,0)+IF(Q33=$Q$1,1,0)+IF(R33=$R$1,1,0)+IF(S33=$S$1,1,0)+IF(T33=$T$1,1,0)+IF(U33=$U$1,1,0)+IF(V33=$V$1,1,0)+IF(W33=$W$1,1,0)+IF(X33=$X$1,1,0)+IF(Y33=$Y$1,1,0)+IF(Z33=$Z$1,1,0)+IF(AA33=$AA$1,1,0)+IF(AB33=$AB$1,1,0)+IF(AC33=$AC$1,1,0)+IF(AD33=$AD$1,1,0)+IF(AE33=$AE$1,1,0)+IF(AG33=$AG$1,1,0)+IF(AI33=$AI$1,1,0)</f>
        <v>6</v>
      </c>
      <c r="AL33" s="88">
        <f>IF(AE33&lt;&gt;"",AF33+AH33+AJ33+(IF(AE33=$AE$1,0,60)+IF(AG33=$AG$1,0,60)+IF(AI33=$AI$1,0,60)),"")</f>
        <v>194</v>
      </c>
      <c r="AM33" s="90">
        <f>IF(AK33&lt;&gt;0,(AK33+1-AL33/(120*3))*100/(18+1),"")</f>
        <v>34.005847953216374</v>
      </c>
      <c r="AN33" s="33">
        <f>IF(AM33&lt;&gt;"",AM33/$AM$3*100,"")</f>
        <v>26.058704907013226</v>
      </c>
    </row>
    <row r="34" spans="1:40" ht="16.5" customHeight="1" hidden="1">
      <c r="A34" s="17"/>
      <c r="B34" s="10"/>
      <c r="C34" s="18"/>
      <c r="D34" s="67"/>
      <c r="E34" s="10"/>
      <c r="F34" s="10"/>
      <c r="G34" s="9"/>
      <c r="H34" s="14"/>
      <c r="I34" s="17"/>
      <c r="J34" s="85"/>
      <c r="K34" s="85"/>
      <c r="L34" s="85"/>
      <c r="M34" s="85"/>
      <c r="N34" s="85"/>
      <c r="O34" s="85"/>
      <c r="P34" s="85"/>
      <c r="Q34" s="10"/>
      <c r="R34" s="10"/>
      <c r="S34" s="10"/>
      <c r="T34" s="10"/>
      <c r="U34" s="10"/>
      <c r="V34" s="10"/>
      <c r="W34" s="10"/>
      <c r="X34" s="10"/>
      <c r="Y34" s="10"/>
      <c r="Z34" s="14"/>
      <c r="AA34" s="14"/>
      <c r="AB34" s="14"/>
      <c r="AC34" s="14"/>
      <c r="AD34" s="18"/>
      <c r="AE34" s="25"/>
      <c r="AF34" s="26"/>
      <c r="AG34" s="25"/>
      <c r="AH34" s="26"/>
      <c r="AI34" s="25"/>
      <c r="AJ34" s="26"/>
      <c r="AK34" s="59">
        <f aca="true" t="shared" si="0" ref="AK34:AK40">IF(I34=$I$1,1,0)+IF(Q34=$Q$1,1,0)+IF(R34=$R$1,1,0)+IF(S34=$S$1,1,0)+IF(T34=$T$1,1,0)+IF(U34=$U$1,1,0)+IF(V34=$V$1,1,0)+IF(W34=$W$1,1,0)+IF(X34=$X$1,1,0)+IF(Y34=$Y$1,1,0)+IF(Z34=$Z$1,1,0)+IF(AA34=$AA$1,1,0)+IF(AB34=$AB$1,1,0)+IF(AC34=$AC$1,1,0)+IF(AD34=$AD$1,1,0)+IF(AE34=$AE$1,1,0)+IF(AG34=$AG$1,1,0)</f>
        <v>0</v>
      </c>
      <c r="AL34" s="60">
        <f aca="true" t="shared" si="1" ref="AL34:AL40">IF(AE34&lt;&gt;"",AF34+AH34+(IF(AE34=$AE$1,0,60)+IF(AG34=$AG$1,0,60)),"")</f>
      </c>
      <c r="AM34" s="57">
        <f aca="true" t="shared" si="2" ref="AM34:AM40">IF(AK34&lt;&gt;0,(AK34+1-AL34/(120*2))*100/(13+1),"")</f>
      </c>
      <c r="AN34" s="33">
        <f aca="true" t="shared" si="3" ref="AN32:AN40">IF(AM34&lt;&gt;"",AM34/$AM$3*100,"")</f>
      </c>
    </row>
    <row r="35" spans="1:40" ht="16.5" customHeight="1" hidden="1">
      <c r="A35" s="19"/>
      <c r="B35" s="7"/>
      <c r="C35" s="20"/>
      <c r="D35" s="36"/>
      <c r="E35" s="7"/>
      <c r="F35" s="7"/>
      <c r="G35" s="6"/>
      <c r="H35" s="15"/>
      <c r="I35" s="19"/>
      <c r="J35" s="83"/>
      <c r="K35" s="83"/>
      <c r="L35" s="83"/>
      <c r="M35" s="83"/>
      <c r="N35" s="83"/>
      <c r="O35" s="83"/>
      <c r="P35" s="83"/>
      <c r="Q35" s="7"/>
      <c r="R35" s="7"/>
      <c r="S35" s="7"/>
      <c r="T35" s="7"/>
      <c r="U35" s="7"/>
      <c r="V35" s="7"/>
      <c r="W35" s="7"/>
      <c r="X35" s="7"/>
      <c r="Y35" s="7"/>
      <c r="Z35" s="15"/>
      <c r="AA35" s="15"/>
      <c r="AB35" s="15"/>
      <c r="AC35" s="15"/>
      <c r="AD35" s="20"/>
      <c r="AE35" s="27"/>
      <c r="AF35" s="28"/>
      <c r="AG35" s="27"/>
      <c r="AH35" s="28"/>
      <c r="AI35" s="27"/>
      <c r="AJ35" s="28"/>
      <c r="AK35" s="50">
        <f t="shared" si="0"/>
        <v>0</v>
      </c>
      <c r="AL35" s="51">
        <f t="shared" si="1"/>
      </c>
      <c r="AM35" s="38">
        <f t="shared" si="2"/>
      </c>
      <c r="AN35" s="33">
        <f t="shared" si="3"/>
      </c>
    </row>
    <row r="36" spans="1:40" ht="16.5" customHeight="1" hidden="1">
      <c r="A36" s="19"/>
      <c r="B36" s="7"/>
      <c r="C36" s="20"/>
      <c r="D36" s="36"/>
      <c r="E36" s="7"/>
      <c r="F36" s="7"/>
      <c r="G36" s="6"/>
      <c r="H36" s="15"/>
      <c r="I36" s="19"/>
      <c r="J36" s="83"/>
      <c r="K36" s="83"/>
      <c r="L36" s="83"/>
      <c r="M36" s="83"/>
      <c r="N36" s="83"/>
      <c r="O36" s="83"/>
      <c r="P36" s="83"/>
      <c r="Q36" s="7"/>
      <c r="R36" s="7"/>
      <c r="S36" s="7"/>
      <c r="T36" s="7"/>
      <c r="U36" s="7"/>
      <c r="V36" s="7"/>
      <c r="W36" s="7"/>
      <c r="X36" s="7"/>
      <c r="Y36" s="7"/>
      <c r="Z36" s="15"/>
      <c r="AA36" s="15"/>
      <c r="AB36" s="15"/>
      <c r="AC36" s="15"/>
      <c r="AD36" s="20"/>
      <c r="AE36" s="27"/>
      <c r="AF36" s="28"/>
      <c r="AG36" s="27"/>
      <c r="AH36" s="28"/>
      <c r="AI36" s="27"/>
      <c r="AJ36" s="28"/>
      <c r="AK36" s="50">
        <f t="shared" si="0"/>
        <v>0</v>
      </c>
      <c r="AL36" s="51">
        <f t="shared" si="1"/>
      </c>
      <c r="AM36" s="38">
        <f t="shared" si="2"/>
      </c>
      <c r="AN36" s="33">
        <f t="shared" si="3"/>
      </c>
    </row>
    <row r="37" spans="1:40" ht="16.5" customHeight="1" hidden="1">
      <c r="A37" s="19"/>
      <c r="B37" s="7"/>
      <c r="C37" s="20"/>
      <c r="D37" s="36"/>
      <c r="E37" s="7"/>
      <c r="F37" s="7"/>
      <c r="G37" s="6"/>
      <c r="H37" s="15"/>
      <c r="I37" s="19"/>
      <c r="J37" s="83"/>
      <c r="K37" s="83"/>
      <c r="L37" s="83"/>
      <c r="M37" s="83"/>
      <c r="N37" s="83"/>
      <c r="O37" s="83"/>
      <c r="P37" s="83"/>
      <c r="Q37" s="7"/>
      <c r="R37" s="7"/>
      <c r="S37" s="7"/>
      <c r="T37" s="7"/>
      <c r="U37" s="7"/>
      <c r="V37" s="7"/>
      <c r="W37" s="7"/>
      <c r="X37" s="7"/>
      <c r="Y37" s="7"/>
      <c r="Z37" s="15"/>
      <c r="AA37" s="15"/>
      <c r="AB37" s="15"/>
      <c r="AC37" s="15"/>
      <c r="AD37" s="20"/>
      <c r="AE37" s="27"/>
      <c r="AF37" s="28"/>
      <c r="AG37" s="27"/>
      <c r="AH37" s="28"/>
      <c r="AI37" s="27"/>
      <c r="AJ37" s="28"/>
      <c r="AK37" s="50">
        <f t="shared" si="0"/>
        <v>0</v>
      </c>
      <c r="AL37" s="51">
        <f t="shared" si="1"/>
      </c>
      <c r="AM37" s="38">
        <f t="shared" si="2"/>
      </c>
      <c r="AN37" s="33">
        <f t="shared" si="3"/>
      </c>
    </row>
    <row r="38" spans="1:40" ht="16.5" customHeight="1" hidden="1">
      <c r="A38" s="19"/>
      <c r="B38" s="7"/>
      <c r="C38" s="20"/>
      <c r="D38" s="36"/>
      <c r="E38" s="7"/>
      <c r="F38" s="7"/>
      <c r="G38" s="6"/>
      <c r="H38" s="15"/>
      <c r="I38" s="19"/>
      <c r="J38" s="83"/>
      <c r="K38" s="83"/>
      <c r="L38" s="83"/>
      <c r="M38" s="83"/>
      <c r="N38" s="83"/>
      <c r="O38" s="83"/>
      <c r="P38" s="83"/>
      <c r="Q38" s="7"/>
      <c r="R38" s="7"/>
      <c r="S38" s="7"/>
      <c r="T38" s="7"/>
      <c r="U38" s="7"/>
      <c r="V38" s="7"/>
      <c r="W38" s="7"/>
      <c r="X38" s="7"/>
      <c r="Y38" s="7"/>
      <c r="Z38" s="15"/>
      <c r="AA38" s="15"/>
      <c r="AB38" s="15"/>
      <c r="AC38" s="15"/>
      <c r="AD38" s="20"/>
      <c r="AE38" s="27"/>
      <c r="AF38" s="28"/>
      <c r="AG38" s="27"/>
      <c r="AH38" s="28"/>
      <c r="AI38" s="27"/>
      <c r="AJ38" s="28"/>
      <c r="AK38" s="50">
        <f t="shared" si="0"/>
        <v>0</v>
      </c>
      <c r="AL38" s="51">
        <f t="shared" si="1"/>
      </c>
      <c r="AM38" s="38">
        <f t="shared" si="2"/>
      </c>
      <c r="AN38" s="33">
        <f t="shared" si="3"/>
      </c>
    </row>
    <row r="39" spans="1:40" ht="16.5" customHeight="1" hidden="1">
      <c r="A39" s="19"/>
      <c r="B39" s="7"/>
      <c r="C39" s="20"/>
      <c r="D39" s="36"/>
      <c r="E39" s="7"/>
      <c r="F39" s="7"/>
      <c r="G39" s="6"/>
      <c r="H39" s="15"/>
      <c r="I39" s="19"/>
      <c r="J39" s="83"/>
      <c r="K39" s="83"/>
      <c r="L39" s="83"/>
      <c r="M39" s="83"/>
      <c r="N39" s="83"/>
      <c r="O39" s="83"/>
      <c r="P39" s="83"/>
      <c r="Q39" s="7"/>
      <c r="R39" s="7"/>
      <c r="S39" s="7"/>
      <c r="T39" s="7"/>
      <c r="U39" s="7"/>
      <c r="V39" s="7"/>
      <c r="W39" s="7"/>
      <c r="X39" s="7"/>
      <c r="Y39" s="7"/>
      <c r="Z39" s="15"/>
      <c r="AA39" s="15"/>
      <c r="AB39" s="15"/>
      <c r="AC39" s="15"/>
      <c r="AD39" s="20"/>
      <c r="AE39" s="27"/>
      <c r="AF39" s="28"/>
      <c r="AG39" s="27"/>
      <c r="AH39" s="28"/>
      <c r="AI39" s="27"/>
      <c r="AJ39" s="28"/>
      <c r="AK39" s="50">
        <f t="shared" si="0"/>
        <v>0</v>
      </c>
      <c r="AL39" s="51">
        <f t="shared" si="1"/>
      </c>
      <c r="AM39" s="38">
        <f t="shared" si="2"/>
      </c>
      <c r="AN39" s="33">
        <f t="shared" si="3"/>
      </c>
    </row>
    <row r="40" spans="1:40" ht="16.5" customHeight="1" hidden="1" thickBot="1">
      <c r="A40" s="21"/>
      <c r="B40" s="12"/>
      <c r="C40" s="22"/>
      <c r="D40" s="37"/>
      <c r="E40" s="12"/>
      <c r="F40" s="12"/>
      <c r="G40" s="11"/>
      <c r="H40" s="16"/>
      <c r="I40" s="21"/>
      <c r="J40" s="84"/>
      <c r="K40" s="84"/>
      <c r="L40" s="84"/>
      <c r="M40" s="84"/>
      <c r="N40" s="84"/>
      <c r="O40" s="84"/>
      <c r="P40" s="84"/>
      <c r="Q40" s="12"/>
      <c r="R40" s="12"/>
      <c r="S40" s="12"/>
      <c r="T40" s="12"/>
      <c r="U40" s="12"/>
      <c r="V40" s="12"/>
      <c r="W40" s="12"/>
      <c r="X40" s="12"/>
      <c r="Y40" s="12"/>
      <c r="Z40" s="16"/>
      <c r="AA40" s="16"/>
      <c r="AB40" s="16"/>
      <c r="AC40" s="16"/>
      <c r="AD40" s="22"/>
      <c r="AE40" s="29"/>
      <c r="AF40" s="30"/>
      <c r="AG40" s="29"/>
      <c r="AH40" s="30"/>
      <c r="AI40" s="29"/>
      <c r="AJ40" s="30"/>
      <c r="AK40" s="52">
        <f t="shared" si="0"/>
        <v>0</v>
      </c>
      <c r="AL40" s="53">
        <f t="shared" si="1"/>
      </c>
      <c r="AM40" s="39">
        <f t="shared" si="2"/>
      </c>
      <c r="AN40" s="33">
        <f t="shared" si="3"/>
      </c>
    </row>
    <row r="41" spans="1:40" s="2" customFormat="1" ht="16.5" customHeight="1">
      <c r="A41" s="40"/>
      <c r="B41" s="40"/>
      <c r="C41" s="40"/>
      <c r="D41" s="40"/>
      <c r="E41" s="40"/>
      <c r="F41" s="40"/>
      <c r="G41" s="40"/>
      <c r="H41" s="41" t="s">
        <v>27</v>
      </c>
      <c r="I41" s="40">
        <f aca="true" t="shared" si="4" ref="I41:AE41">COUNTIF(I3:I40,I1)</f>
        <v>21</v>
      </c>
      <c r="J41" s="40">
        <f t="shared" si="4"/>
        <v>24</v>
      </c>
      <c r="K41" s="40">
        <f t="shared" si="4"/>
        <v>23</v>
      </c>
      <c r="L41" s="40">
        <f t="shared" si="4"/>
        <v>25</v>
      </c>
      <c r="M41" s="40">
        <f t="shared" si="4"/>
        <v>22</v>
      </c>
      <c r="N41" s="40">
        <f t="shared" si="4"/>
        <v>27</v>
      </c>
      <c r="O41" s="40">
        <f t="shared" si="4"/>
        <v>29</v>
      </c>
      <c r="P41" s="40">
        <f t="shared" si="4"/>
        <v>27</v>
      </c>
      <c r="Q41" s="40">
        <f t="shared" si="4"/>
        <v>23</v>
      </c>
      <c r="R41" s="40">
        <f t="shared" si="4"/>
        <v>22</v>
      </c>
      <c r="S41" s="40">
        <f t="shared" si="4"/>
        <v>25</v>
      </c>
      <c r="T41" s="40">
        <f t="shared" si="4"/>
        <v>27</v>
      </c>
      <c r="U41" s="40">
        <f t="shared" si="4"/>
        <v>28</v>
      </c>
      <c r="V41" s="40">
        <f t="shared" si="4"/>
        <v>29</v>
      </c>
      <c r="W41" s="40">
        <f t="shared" si="4"/>
        <v>20</v>
      </c>
      <c r="X41" s="40">
        <f t="shared" si="4"/>
        <v>22</v>
      </c>
      <c r="Y41" s="40">
        <f t="shared" si="4"/>
        <v>27</v>
      </c>
      <c r="Z41" s="40">
        <f t="shared" si="4"/>
        <v>27</v>
      </c>
      <c r="AA41" s="40">
        <f t="shared" si="4"/>
        <v>20</v>
      </c>
      <c r="AB41" s="40">
        <f t="shared" si="4"/>
        <v>18</v>
      </c>
      <c r="AC41" s="40">
        <f t="shared" si="4"/>
        <v>22</v>
      </c>
      <c r="AD41" s="40">
        <f t="shared" si="4"/>
        <v>22</v>
      </c>
      <c r="AE41" s="99">
        <f t="shared" si="4"/>
        <v>12</v>
      </c>
      <c r="AF41" s="99"/>
      <c r="AG41" s="99">
        <f>COUNTIF(AG3:AG40,AG1)</f>
        <v>20</v>
      </c>
      <c r="AH41" s="99"/>
      <c r="AI41" s="99">
        <f>COUNTIF(AI3:AI40,AI1)</f>
        <v>18</v>
      </c>
      <c r="AJ41" s="99"/>
      <c r="AK41" s="54"/>
      <c r="AL41" s="54"/>
      <c r="AM41" s="45"/>
      <c r="AN41" s="32"/>
    </row>
    <row r="42" spans="1:40" s="2" customFormat="1" ht="16.5" customHeight="1">
      <c r="A42" s="42"/>
      <c r="B42" s="42"/>
      <c r="C42" s="42"/>
      <c r="D42" s="42"/>
      <c r="E42" s="42"/>
      <c r="F42" s="42"/>
      <c r="G42" s="42"/>
      <c r="H42" s="43" t="s">
        <v>28</v>
      </c>
      <c r="I42" s="42">
        <f>COUNTA(I3:I40)</f>
        <v>31</v>
      </c>
      <c r="J42" s="42">
        <f aca="true" t="shared" si="5" ref="J42:P42">COUNTA(J3:J40)</f>
        <v>31</v>
      </c>
      <c r="K42" s="42">
        <f t="shared" si="5"/>
        <v>31</v>
      </c>
      <c r="L42" s="42">
        <f t="shared" si="5"/>
        <v>31</v>
      </c>
      <c r="M42" s="42">
        <f t="shared" si="5"/>
        <v>31</v>
      </c>
      <c r="N42" s="42">
        <f t="shared" si="5"/>
        <v>31</v>
      </c>
      <c r="O42" s="42">
        <f t="shared" si="5"/>
        <v>31</v>
      </c>
      <c r="P42" s="42">
        <f t="shared" si="5"/>
        <v>31</v>
      </c>
      <c r="Q42" s="42">
        <f aca="true" t="shared" si="6" ref="Q42:AG42">COUNTA(Q3:Q40)</f>
        <v>31</v>
      </c>
      <c r="R42" s="42">
        <f t="shared" si="6"/>
        <v>31</v>
      </c>
      <c r="S42" s="42">
        <f t="shared" si="6"/>
        <v>31</v>
      </c>
      <c r="T42" s="42">
        <f t="shared" si="6"/>
        <v>31</v>
      </c>
      <c r="U42" s="42">
        <f t="shared" si="6"/>
        <v>31</v>
      </c>
      <c r="V42" s="42">
        <f t="shared" si="6"/>
        <v>31</v>
      </c>
      <c r="W42" s="42">
        <f t="shared" si="6"/>
        <v>31</v>
      </c>
      <c r="X42" s="42">
        <f t="shared" si="6"/>
        <v>31</v>
      </c>
      <c r="Y42" s="42">
        <f t="shared" si="6"/>
        <v>31</v>
      </c>
      <c r="Z42" s="42">
        <f>COUNTA(Z3:Z40)</f>
        <v>31</v>
      </c>
      <c r="AA42" s="42">
        <f>COUNTA(AA3:AA40)</f>
        <v>31</v>
      </c>
      <c r="AB42" s="42">
        <f>COUNTA(AB3:AB40)</f>
        <v>31</v>
      </c>
      <c r="AC42" s="42">
        <f>COUNTA(AC3:AC40)</f>
        <v>31</v>
      </c>
      <c r="AD42" s="42">
        <f t="shared" si="6"/>
        <v>31</v>
      </c>
      <c r="AE42" s="95">
        <f t="shared" si="6"/>
        <v>31</v>
      </c>
      <c r="AF42" s="95"/>
      <c r="AG42" s="95">
        <f t="shared" si="6"/>
        <v>31</v>
      </c>
      <c r="AH42" s="95"/>
      <c r="AI42" s="95">
        <f>COUNTA(AI3:AI40)</f>
        <v>31</v>
      </c>
      <c r="AJ42" s="95"/>
      <c r="AK42" s="55"/>
      <c r="AL42" s="55"/>
      <c r="AM42" s="66"/>
      <c r="AN42" s="32"/>
    </row>
    <row r="43" spans="1:40" s="2" customFormat="1" ht="16.5" customHeight="1">
      <c r="A43" s="42"/>
      <c r="B43" s="42"/>
      <c r="C43" s="42"/>
      <c r="D43" s="42"/>
      <c r="E43" s="42"/>
      <c r="F43" s="42"/>
      <c r="G43" s="42"/>
      <c r="H43" s="43" t="s">
        <v>29</v>
      </c>
      <c r="I43" s="44">
        <f aca="true" t="shared" si="7" ref="I43:N43">IF(I42&lt;&gt;0,100*(I42-I41)/I42,0)</f>
        <v>32.25806451612903</v>
      </c>
      <c r="J43" s="44">
        <f t="shared" si="7"/>
        <v>22.580645161290324</v>
      </c>
      <c r="K43" s="44">
        <f t="shared" si="7"/>
        <v>25.806451612903224</v>
      </c>
      <c r="L43" s="44">
        <f t="shared" si="7"/>
        <v>19.35483870967742</v>
      </c>
      <c r="M43" s="44">
        <f t="shared" si="7"/>
        <v>29.032258064516128</v>
      </c>
      <c r="N43" s="44">
        <f t="shared" si="7"/>
        <v>12.903225806451612</v>
      </c>
      <c r="O43" s="44">
        <f aca="true" t="shared" si="8" ref="O43:AG43">IF(O42&lt;&gt;0,100*(O42-O41)/O42,0)</f>
        <v>6.451612903225806</v>
      </c>
      <c r="P43" s="44">
        <f t="shared" si="8"/>
        <v>12.903225806451612</v>
      </c>
      <c r="Q43" s="44">
        <f t="shared" si="8"/>
        <v>25.806451612903224</v>
      </c>
      <c r="R43" s="44">
        <f t="shared" si="8"/>
        <v>29.032258064516128</v>
      </c>
      <c r="S43" s="44">
        <f t="shared" si="8"/>
        <v>19.35483870967742</v>
      </c>
      <c r="T43" s="44">
        <f t="shared" si="8"/>
        <v>12.903225806451612</v>
      </c>
      <c r="U43" s="44">
        <f t="shared" si="8"/>
        <v>9.67741935483871</v>
      </c>
      <c r="V43" s="44">
        <f t="shared" si="8"/>
        <v>6.451612903225806</v>
      </c>
      <c r="W43" s="44">
        <f t="shared" si="8"/>
        <v>35.483870967741936</v>
      </c>
      <c r="X43" s="44">
        <f t="shared" si="8"/>
        <v>29.032258064516128</v>
      </c>
      <c r="Y43" s="44">
        <f t="shared" si="8"/>
        <v>12.903225806451612</v>
      </c>
      <c r="Z43" s="44">
        <f>IF(Z42&lt;&gt;0,100*(Z42-Z41)/Z42,0)</f>
        <v>12.903225806451612</v>
      </c>
      <c r="AA43" s="44">
        <f>IF(AA42&lt;&gt;0,100*(AA42-AA41)/AA42,0)</f>
        <v>35.483870967741936</v>
      </c>
      <c r="AB43" s="44">
        <f>IF(AB42&lt;&gt;0,100*(AB42-AB41)/AB42,0)</f>
        <v>41.935483870967744</v>
      </c>
      <c r="AC43" s="44">
        <f>IF(AC42&lt;&gt;0,100*(AC42-AC41)/AC42,0)</f>
        <v>29.032258064516128</v>
      </c>
      <c r="AD43" s="44">
        <f t="shared" si="8"/>
        <v>29.032258064516128</v>
      </c>
      <c r="AE43" s="96">
        <f t="shared" si="8"/>
        <v>61.29032258064516</v>
      </c>
      <c r="AF43" s="96"/>
      <c r="AG43" s="96">
        <f t="shared" si="8"/>
        <v>35.483870967741936</v>
      </c>
      <c r="AH43" s="96"/>
      <c r="AI43" s="96">
        <f>IF(AI42&lt;&gt;0,100*(AI42-AI41)/AI42,0)</f>
        <v>41.935483870967744</v>
      </c>
      <c r="AJ43" s="96"/>
      <c r="AK43" s="55"/>
      <c r="AL43" s="55"/>
      <c r="AM43" s="66"/>
      <c r="AN43" s="32"/>
    </row>
  </sheetData>
  <mergeCells count="13">
    <mergeCell ref="AI1:AJ1"/>
    <mergeCell ref="AI41:AJ41"/>
    <mergeCell ref="AI42:AJ42"/>
    <mergeCell ref="AI43:AJ43"/>
    <mergeCell ref="A1:C1"/>
    <mergeCell ref="AG42:AH42"/>
    <mergeCell ref="AG43:AH43"/>
    <mergeCell ref="AE42:AF42"/>
    <mergeCell ref="AE43:AF43"/>
    <mergeCell ref="AE1:AF1"/>
    <mergeCell ref="AG1:AH1"/>
    <mergeCell ref="AG41:AH41"/>
    <mergeCell ref="AE41:AF41"/>
  </mergeCells>
  <conditionalFormatting sqref="I3:AE33 AG3:AG33 AI3:AI33">
    <cfRule type="cellIs" priority="1" dxfId="0" operator="equal" stopIfTrue="1">
      <formula>I$1</formula>
    </cfRule>
    <cfRule type="cellIs" priority="2" dxfId="1" operator="notEqual" stopIfTrue="1">
      <formula>I$1</formula>
    </cfRule>
  </conditionalFormatting>
  <printOptions horizontalCentered="1"/>
  <pageMargins left="0.1968503937007874" right="0.1968503937007874" top="1.21" bottom="0.16" header="0.41" footer="0.5118110236220472"/>
  <pageSetup fitToHeight="1" fitToWidth="1" horizontalDpi="600" verticalDpi="600" orientation="landscape" paperSize="9" scale="81" r:id="rId1"/>
  <headerFooter alignWithMargins="0">
    <oddHeader>&amp;L&amp;12Pre-O - Krajna vas&amp;9
TRAIL-O MEETING
KAMARIJA - 27.06.2010.&amp;R&amp;36E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E30"/>
  <sheetViews>
    <sheetView workbookViewId="0" topLeftCell="A1">
      <selection activeCell="D30" sqref="D30"/>
    </sheetView>
  </sheetViews>
  <sheetFormatPr defaultColWidth="9.140625" defaultRowHeight="16.5" customHeight="1"/>
  <cols>
    <col min="1" max="3" width="4.7109375" style="2" customWidth="1"/>
    <col min="4" max="4" width="18.421875" style="1" customWidth="1"/>
    <col min="5" max="6" width="5.7109375" style="1" customWidth="1"/>
    <col min="7" max="7" width="11.421875" style="1" customWidth="1"/>
    <col min="8" max="8" width="7.421875" style="2" bestFit="1" customWidth="1"/>
    <col min="9" max="20" width="3.7109375" style="1" customWidth="1"/>
    <col min="21" max="23" width="3.7109375" style="1" hidden="1" customWidth="1"/>
    <col min="24" max="27" width="3.7109375" style="1" customWidth="1"/>
    <col min="28" max="29" width="6.7109375" style="56" customWidth="1"/>
    <col min="30" max="30" width="7.7109375" style="33" customWidth="1"/>
    <col min="31" max="31" width="9.140625" style="33" customWidth="1"/>
    <col min="32" max="16384" width="9.140625" style="1" customWidth="1"/>
  </cols>
  <sheetData>
    <row r="1" spans="1:31" s="5" customFormat="1" ht="16.5" customHeight="1" thickBot="1">
      <c r="A1" s="92" t="s">
        <v>33</v>
      </c>
      <c r="B1" s="93"/>
      <c r="C1" s="94"/>
      <c r="I1" s="3" t="s">
        <v>26</v>
      </c>
      <c r="J1" s="35" t="s">
        <v>2</v>
      </c>
      <c r="K1" s="35" t="s">
        <v>2</v>
      </c>
      <c r="L1" s="35" t="s">
        <v>25</v>
      </c>
      <c r="M1" s="4" t="s">
        <v>23</v>
      </c>
      <c r="N1" s="4" t="s">
        <v>25</v>
      </c>
      <c r="O1" s="4" t="s">
        <v>23</v>
      </c>
      <c r="P1" s="4" t="s">
        <v>2</v>
      </c>
      <c r="Q1" s="4" t="s">
        <v>23</v>
      </c>
      <c r="R1" s="4" t="s">
        <v>25</v>
      </c>
      <c r="S1" s="4" t="s">
        <v>23</v>
      </c>
      <c r="T1" s="4" t="s">
        <v>4</v>
      </c>
      <c r="U1" s="8" t="s">
        <v>39</v>
      </c>
      <c r="V1" s="8" t="s">
        <v>39</v>
      </c>
      <c r="W1" s="13" t="s">
        <v>39</v>
      </c>
      <c r="X1" s="97" t="s">
        <v>2</v>
      </c>
      <c r="Y1" s="98"/>
      <c r="Z1" s="97" t="s">
        <v>25</v>
      </c>
      <c r="AA1" s="98"/>
      <c r="AB1" s="46"/>
      <c r="AC1" s="46"/>
      <c r="AD1" s="31"/>
      <c r="AE1" s="31"/>
    </row>
    <row r="2" spans="1:31" s="5" customFormat="1" ht="16.5" customHeight="1" thickBot="1">
      <c r="A2" s="3" t="s">
        <v>11</v>
      </c>
      <c r="B2" s="4" t="s">
        <v>12</v>
      </c>
      <c r="C2" s="13" t="s">
        <v>32</v>
      </c>
      <c r="D2" s="35" t="s">
        <v>17</v>
      </c>
      <c r="E2" s="4" t="s">
        <v>30</v>
      </c>
      <c r="F2" s="4" t="s">
        <v>31</v>
      </c>
      <c r="G2" s="4" t="s">
        <v>18</v>
      </c>
      <c r="H2" s="8" t="s">
        <v>19</v>
      </c>
      <c r="I2" s="68">
        <v>1</v>
      </c>
      <c r="J2" s="81">
        <v>2</v>
      </c>
      <c r="K2" s="81">
        <v>3</v>
      </c>
      <c r="L2" s="81">
        <v>4</v>
      </c>
      <c r="M2" s="69">
        <v>5</v>
      </c>
      <c r="N2" s="69">
        <v>6</v>
      </c>
      <c r="O2" s="69">
        <v>7</v>
      </c>
      <c r="P2" s="69">
        <v>8</v>
      </c>
      <c r="Q2" s="69">
        <v>9</v>
      </c>
      <c r="R2" s="69">
        <v>10</v>
      </c>
      <c r="S2" s="69">
        <v>11</v>
      </c>
      <c r="T2" s="69">
        <v>12</v>
      </c>
      <c r="U2" s="8">
        <v>13</v>
      </c>
      <c r="V2" s="8">
        <v>14</v>
      </c>
      <c r="W2" s="13">
        <v>15</v>
      </c>
      <c r="X2" s="23" t="s">
        <v>13</v>
      </c>
      <c r="Y2" s="24" t="s">
        <v>15</v>
      </c>
      <c r="Z2" s="23" t="s">
        <v>14</v>
      </c>
      <c r="AA2" s="24" t="s">
        <v>16</v>
      </c>
      <c r="AB2" s="47" t="s">
        <v>20</v>
      </c>
      <c r="AC2" s="48" t="s">
        <v>21</v>
      </c>
      <c r="AD2" s="34" t="s">
        <v>22</v>
      </c>
      <c r="AE2" s="31"/>
    </row>
    <row r="3" spans="1:31" ht="16.5" customHeight="1">
      <c r="A3" s="17">
        <v>1</v>
      </c>
      <c r="B3" s="10"/>
      <c r="C3" s="18"/>
      <c r="D3" s="6" t="s">
        <v>54</v>
      </c>
      <c r="E3" s="7" t="s">
        <v>34</v>
      </c>
      <c r="F3" s="7" t="s">
        <v>35</v>
      </c>
      <c r="G3" s="6" t="s">
        <v>55</v>
      </c>
      <c r="H3" s="15" t="s">
        <v>42</v>
      </c>
      <c r="I3" s="63" t="s">
        <v>26</v>
      </c>
      <c r="J3" s="82" t="s">
        <v>2</v>
      </c>
      <c r="K3" s="82" t="s">
        <v>2</v>
      </c>
      <c r="L3" s="82" t="s">
        <v>25</v>
      </c>
      <c r="M3" s="64" t="s">
        <v>23</v>
      </c>
      <c r="N3" s="64" t="s">
        <v>25</v>
      </c>
      <c r="O3" s="64" t="s">
        <v>4</v>
      </c>
      <c r="P3" s="64" t="s">
        <v>2</v>
      </c>
      <c r="Q3" s="64" t="s">
        <v>23</v>
      </c>
      <c r="R3" s="64" t="s">
        <v>25</v>
      </c>
      <c r="S3" s="64" t="s">
        <v>23</v>
      </c>
      <c r="T3" s="64" t="s">
        <v>4</v>
      </c>
      <c r="U3" s="73"/>
      <c r="V3" s="14"/>
      <c r="W3" s="18"/>
      <c r="X3" s="25" t="s">
        <v>2</v>
      </c>
      <c r="Y3" s="26">
        <v>27</v>
      </c>
      <c r="Z3" s="25" t="s">
        <v>4</v>
      </c>
      <c r="AA3" s="26">
        <v>5</v>
      </c>
      <c r="AB3" s="49">
        <f>IF(I3=$I$1,1,0)+IF(M3=$M$1,1,0)+IF(N3=$N$1,1,0)+IF(O3=$O$1,1,0)+IF(P3=$P$1,1,0)+IF(Q3=$Q$1,1,0)+IF(R3=$R$1,1,0)+IF(S3=$S$1,1,0)+IF(T3=$T$1,1,0)+IF(U3=$U$1,1,0)+IF(V3=$V$1,1,0)+IF(W3=$W$1,1,0)+IF(X3=$X$1,1,0)+IF(Z3=$Z$1,1,0)</f>
        <v>9</v>
      </c>
      <c r="AC3" s="86">
        <f>IF(X3&lt;&gt;"",Y3+AA3+(IF(X3=$X$1,0,60)+IF(Z3=$Z$1,0,60)),"")</f>
        <v>92</v>
      </c>
      <c r="AD3" s="58">
        <f>IF(AB3&lt;&gt;0,(AB3+1-AC3/(120*2))*100/(11+1),"")</f>
        <v>80.1388888888889</v>
      </c>
      <c r="AE3" s="33">
        <f>IF(AD3&lt;&gt;"",AD3/$AD$3*70,"")</f>
        <v>70</v>
      </c>
    </row>
    <row r="4" spans="1:31" ht="16.5" customHeight="1">
      <c r="A4" s="19">
        <v>2</v>
      </c>
      <c r="B4" s="7"/>
      <c r="C4" s="20"/>
      <c r="D4" s="6" t="s">
        <v>52</v>
      </c>
      <c r="E4" s="7" t="s">
        <v>34</v>
      </c>
      <c r="F4" s="7" t="s">
        <v>35</v>
      </c>
      <c r="G4" s="6" t="s">
        <v>53</v>
      </c>
      <c r="H4" s="15" t="s">
        <v>42</v>
      </c>
      <c r="I4" s="19" t="s">
        <v>23</v>
      </c>
      <c r="J4" s="83" t="s">
        <v>2</v>
      </c>
      <c r="K4" s="83" t="s">
        <v>25</v>
      </c>
      <c r="L4" s="83" t="s">
        <v>23</v>
      </c>
      <c r="M4" s="7" t="s">
        <v>23</v>
      </c>
      <c r="N4" s="7" t="s">
        <v>23</v>
      </c>
      <c r="O4" s="7" t="s">
        <v>23</v>
      </c>
      <c r="P4" s="7" t="s">
        <v>2</v>
      </c>
      <c r="Q4" s="7" t="s">
        <v>23</v>
      </c>
      <c r="R4" s="7" t="s">
        <v>26</v>
      </c>
      <c r="S4" s="7" t="s">
        <v>25</v>
      </c>
      <c r="T4" s="7" t="s">
        <v>4</v>
      </c>
      <c r="U4" s="74"/>
      <c r="V4" s="15"/>
      <c r="W4" s="20"/>
      <c r="X4" s="27" t="s">
        <v>2</v>
      </c>
      <c r="Y4" s="28">
        <v>34</v>
      </c>
      <c r="Z4" s="27" t="s">
        <v>2</v>
      </c>
      <c r="AA4" s="28">
        <v>43</v>
      </c>
      <c r="AB4" s="50">
        <f>IF(I4=$I$1,1,0)+IF(J4=$J$1,1,0)+IF(K4=$K$1,1,0)+IF(L4=$L$1,1,0)+IF(M4=$M$1,1,0)+IF(N4=$N$1,1,0)+IF(O4=$O$1,1,0)+IF(P4=$P$1,1,0)+IF(Q4=$Q$1,1,0)+IF(R4=$R$1,1,0)+IF(S4=$S$1,1,0)+IF(T4=$T$1,1,0)+IF(U4=$U$1,1,0)+IF(V4=$V$1,1,0)+IF(W4=$W$1,1,0)+IF(X4=$X$1,1,0)+IF(Z4=$Z$1,1,0)</f>
        <v>7</v>
      </c>
      <c r="AC4" s="87">
        <f>IF(X4&lt;&gt;"",Y4+AA4+(IF(X4=$X$1,0,60)+IF(Z4=$Z$1,0,60)),"")</f>
        <v>137</v>
      </c>
      <c r="AD4" s="89">
        <f>IF(AB4&lt;&gt;0,(AB4+1-AC4/(120*2))*100/(11+1),"")</f>
        <v>61.90972222222223</v>
      </c>
      <c r="AE4" s="33">
        <f>IF(AD4&lt;&gt;"",AD4/$AD$3*70,"")</f>
        <v>54.07712305025996</v>
      </c>
    </row>
    <row r="5" spans="1:31" ht="16.5" customHeight="1">
      <c r="A5" s="17">
        <v>3</v>
      </c>
      <c r="B5" s="7"/>
      <c r="C5" s="20"/>
      <c r="D5" s="6" t="s">
        <v>65</v>
      </c>
      <c r="E5" s="7" t="s">
        <v>34</v>
      </c>
      <c r="F5" s="7" t="s">
        <v>35</v>
      </c>
      <c r="G5" s="6" t="s">
        <v>55</v>
      </c>
      <c r="H5" s="15" t="s">
        <v>42</v>
      </c>
      <c r="I5" s="19" t="s">
        <v>26</v>
      </c>
      <c r="J5" s="83" t="s">
        <v>4</v>
      </c>
      <c r="K5" s="83" t="s">
        <v>2</v>
      </c>
      <c r="L5" s="83" t="s">
        <v>25</v>
      </c>
      <c r="M5" s="7" t="s">
        <v>23</v>
      </c>
      <c r="N5" s="7" t="s">
        <v>25</v>
      </c>
      <c r="O5" s="7" t="s">
        <v>4</v>
      </c>
      <c r="P5" s="7" t="s">
        <v>2</v>
      </c>
      <c r="Q5" s="7" t="s">
        <v>24</v>
      </c>
      <c r="R5" s="7" t="s">
        <v>26</v>
      </c>
      <c r="S5" s="7" t="s">
        <v>23</v>
      </c>
      <c r="T5" s="7" t="s">
        <v>4</v>
      </c>
      <c r="U5" s="74"/>
      <c r="V5" s="15"/>
      <c r="W5" s="20"/>
      <c r="X5" s="27" t="s">
        <v>4</v>
      </c>
      <c r="Y5" s="28">
        <v>25</v>
      </c>
      <c r="Z5" s="27" t="s">
        <v>4</v>
      </c>
      <c r="AA5" s="28">
        <v>10</v>
      </c>
      <c r="AB5" s="50">
        <f>IF(I5=$I$1,1,0)+IF(M5=$M$1,1,0)+IF(N5=$N$1,1,0)+IF(O5=$O$1,1,0)+IF(P5=$P$1,1,0)+IF(Q5=$Q$1,1,0)+IF(R5=$R$1,1,0)+IF(S5=$S$1,1,0)+IF(T5=$T$1,1,0)+IF(U5=$U$1,1,0)+IF(V5=$V$1,1,0)+IF(W5=$W$1,1,0)+IF(X5=$X$1,1,0)+IF(Z5=$Z$1,1,0)</f>
        <v>6</v>
      </c>
      <c r="AC5" s="87">
        <f>IF(X5&lt;&gt;"",Y5+AA5+(IF(X5=$X$1,0,60)+IF(Z5=$Z$1,0,60)),"")</f>
        <v>155</v>
      </c>
      <c r="AD5" s="89">
        <f>IF(AB5&lt;&gt;0,(AB5+1-AC5/(120*2))*100/(11+1),"")</f>
        <v>52.95138888888889</v>
      </c>
      <c r="AE5" s="33">
        <f>IF(AD5&lt;&gt;"",AD5/$AD$3*70,"")</f>
        <v>46.25216637781629</v>
      </c>
    </row>
    <row r="6" spans="1:31" ht="16.5" customHeight="1">
      <c r="A6" s="19">
        <v>4</v>
      </c>
      <c r="B6" s="7"/>
      <c r="C6" s="20"/>
      <c r="D6" s="9"/>
      <c r="E6" s="10"/>
      <c r="F6" s="10"/>
      <c r="G6" s="9"/>
      <c r="H6" s="14"/>
      <c r="I6" s="19"/>
      <c r="J6" s="83"/>
      <c r="K6" s="83"/>
      <c r="L6" s="83"/>
      <c r="M6" s="7"/>
      <c r="N6" s="7"/>
      <c r="O6" s="7"/>
      <c r="P6" s="7"/>
      <c r="Q6" s="7"/>
      <c r="R6" s="7"/>
      <c r="S6" s="7"/>
      <c r="T6" s="7"/>
      <c r="U6" s="74"/>
      <c r="V6" s="15"/>
      <c r="W6" s="20"/>
      <c r="X6" s="27"/>
      <c r="Y6" s="28"/>
      <c r="Z6" s="27"/>
      <c r="AA6" s="28"/>
      <c r="AB6" s="50">
        <f>IF(I6=$I$1,1,0)+IF(M6=$M$1,1,0)+IF(N6=$N$1,1,0)+IF(O6=$O$1,1,0)+IF(P6=$P$1,1,0)+IF(Q6=$Q$1,1,0)+IF(R6=$R$1,1,0)+IF(S6=$S$1,1,0)+IF(T6=$T$1,1,0)+IF(U6=$U$1,1,0)+IF(V6=$V$1,1,0)+IF(W6=$W$1,1,0)+IF(X6=$X$1,1,0)+IF(Z6=$Z$1,1,0)</f>
        <v>0</v>
      </c>
      <c r="AC6" s="87">
        <f>IF(X6&lt;&gt;"",Y6+AA6+(IF(X6=$X$1,0,60)+IF(Z6=$Z$1,0,60)),"")</f>
      </c>
      <c r="AD6" s="89">
        <f>IF(AB6&lt;&gt;0,(AB6+1-AC6/(120*2))*100/(11+1),"")</f>
      </c>
      <c r="AE6" s="33">
        <f>IF(AD6&lt;&gt;"",AD6/$AD$3*70,"")</f>
      </c>
    </row>
    <row r="7" spans="1:31" ht="16.5" customHeight="1" thickBot="1">
      <c r="A7" s="75"/>
      <c r="B7" s="12"/>
      <c r="C7" s="22"/>
      <c r="D7" s="11"/>
      <c r="E7" s="12"/>
      <c r="F7" s="12"/>
      <c r="G7" s="11"/>
      <c r="H7" s="16"/>
      <c r="I7" s="21"/>
      <c r="J7" s="84"/>
      <c r="K7" s="84"/>
      <c r="L7" s="84"/>
      <c r="M7" s="12"/>
      <c r="N7" s="12"/>
      <c r="O7" s="12"/>
      <c r="P7" s="12"/>
      <c r="Q7" s="12"/>
      <c r="R7" s="12"/>
      <c r="S7" s="12"/>
      <c r="T7" s="12"/>
      <c r="U7" s="76"/>
      <c r="V7" s="16"/>
      <c r="W7" s="22"/>
      <c r="X7" s="29"/>
      <c r="Y7" s="30"/>
      <c r="Z7" s="29"/>
      <c r="AA7" s="30"/>
      <c r="AB7" s="52"/>
      <c r="AC7" s="88">
        <f>IF(X7&lt;&gt;"",Y7+AA7+(IF(X7=$X$1,0,60)+IF(Z7=$Z$1,0,60)),"")</f>
      </c>
      <c r="AD7" s="90">
        <f>IF(AB7&lt;&gt;0,(AB7+1-AC7/(120*2))*100/(11+1),"")</f>
      </c>
      <c r="AE7" s="33">
        <f>IF(AD7&lt;&gt;"",AD7/$AD$3*70,"")</f>
      </c>
    </row>
    <row r="8" spans="1:31" ht="16.5" customHeight="1" hidden="1">
      <c r="A8" s="17"/>
      <c r="B8" s="10"/>
      <c r="C8" s="18"/>
      <c r="D8" s="9"/>
      <c r="E8" s="10"/>
      <c r="F8" s="10"/>
      <c r="G8" s="9"/>
      <c r="H8" s="14"/>
      <c r="I8" s="17"/>
      <c r="J8" s="85"/>
      <c r="K8" s="85"/>
      <c r="L8" s="85"/>
      <c r="M8" s="10"/>
      <c r="N8" s="10"/>
      <c r="O8" s="10"/>
      <c r="P8" s="10"/>
      <c r="Q8" s="10"/>
      <c r="R8" s="10"/>
      <c r="S8" s="10"/>
      <c r="T8" s="10"/>
      <c r="U8" s="14"/>
      <c r="V8" s="14"/>
      <c r="W8" s="18"/>
      <c r="X8" s="25"/>
      <c r="Y8" s="26"/>
      <c r="Z8" s="25"/>
      <c r="AA8" s="26"/>
      <c r="AB8" s="59" t="e">
        <f>IF(I8=$I$1,1,0)+IF(M8=$M$1,1,0)+IF(N8=$N$1,1,0)+IF(O8=$O$1,1,0)+IF(P8=$P$1,1,0)+IF(Q8=$Q$1,1,0)+IF(R8=$R$1,1,0)+IF(S8=$S$1,1,0)+IF(T8=$T$1,1,0)+IF(#REF!=#REF!,1,0)+IF(#REF!=#REF!,1,0)+IF(#REF!=#REF!,1,0)+IF(U8=$U$1,1,0)+IF(V8=$V$1,1,0)+IF(W8=$W$1,1,0)+IF(X8=$X$1,1,0)+IF(Z8=$Z$1,1,0)</f>
        <v>#REF!</v>
      </c>
      <c r="AC8" s="60">
        <f aca="true" t="shared" si="0" ref="AC8:AC18">IF(X8&lt;&gt;"",Y8+AA8+(IF(X8=$X$1,0,60)+IF(Z8=$Z$1,0,60)),"")</f>
      </c>
      <c r="AD8" s="57" t="e">
        <f aca="true" t="shared" si="1" ref="AD8:AD18">IF(AB8&lt;&gt;0,(AB8+1-AC8/(120*2))*100/(13+1),"")</f>
        <v>#REF!</v>
      </c>
      <c r="AE8" s="33" t="e">
        <f aca="true" t="shared" si="2" ref="AE8:AE18">IF(AD8&lt;&gt;"",AD8/$AD$3*100,"")</f>
        <v>#REF!</v>
      </c>
    </row>
    <row r="9" spans="1:31" ht="16.5" customHeight="1" hidden="1">
      <c r="A9" s="17"/>
      <c r="B9" s="7"/>
      <c r="C9" s="20"/>
      <c r="D9" s="6"/>
      <c r="E9" s="7"/>
      <c r="F9" s="7"/>
      <c r="G9" s="6"/>
      <c r="H9" s="15"/>
      <c r="I9" s="19"/>
      <c r="J9" s="83"/>
      <c r="K9" s="83"/>
      <c r="L9" s="83"/>
      <c r="M9" s="7"/>
      <c r="N9" s="7"/>
      <c r="O9" s="7"/>
      <c r="P9" s="7"/>
      <c r="Q9" s="7"/>
      <c r="R9" s="7"/>
      <c r="S9" s="7"/>
      <c r="T9" s="7"/>
      <c r="U9" s="15"/>
      <c r="V9" s="15"/>
      <c r="W9" s="20"/>
      <c r="X9" s="27"/>
      <c r="Y9" s="28"/>
      <c r="Z9" s="27"/>
      <c r="AA9" s="28"/>
      <c r="AB9" s="50" t="e">
        <f>IF(I9=$I$1,1,0)+IF(M9=$M$1,1,0)+IF(N9=$N$1,1,0)+IF(O9=$O$1,1,0)+IF(P9=$P$1,1,0)+IF(Q9=$Q$1,1,0)+IF(R9=$R$1,1,0)+IF(S9=$S$1,1,0)+IF(T9=$T$1,1,0)+IF(#REF!=#REF!,1,0)+IF(#REF!=#REF!,1,0)+IF(#REF!=#REF!,1,0)+IF(U9=$U$1,1,0)+IF(V9=$V$1,1,0)+IF(W9=$W$1,1,0)+IF(X9=$X$1,1,0)+IF(Z9=$Z$1,1,0)</f>
        <v>#REF!</v>
      </c>
      <c r="AC9" s="51">
        <f t="shared" si="0"/>
      </c>
      <c r="AD9" s="38" t="e">
        <f t="shared" si="1"/>
        <v>#REF!</v>
      </c>
      <c r="AE9" s="33" t="e">
        <f t="shared" si="2"/>
        <v>#REF!</v>
      </c>
    </row>
    <row r="10" spans="1:31" ht="16.5" customHeight="1" hidden="1">
      <c r="A10" s="19"/>
      <c r="B10" s="7"/>
      <c r="C10" s="20"/>
      <c r="D10" s="36"/>
      <c r="E10" s="6"/>
      <c r="F10" s="6"/>
      <c r="G10" s="6"/>
      <c r="H10" s="15"/>
      <c r="I10" s="19"/>
      <c r="J10" s="83"/>
      <c r="K10" s="83"/>
      <c r="L10" s="83"/>
      <c r="M10" s="7"/>
      <c r="N10" s="7"/>
      <c r="O10" s="7"/>
      <c r="P10" s="7"/>
      <c r="Q10" s="7"/>
      <c r="R10" s="7"/>
      <c r="S10" s="7"/>
      <c r="T10" s="7"/>
      <c r="U10" s="15"/>
      <c r="V10" s="15"/>
      <c r="W10" s="20"/>
      <c r="X10" s="27"/>
      <c r="Y10" s="28"/>
      <c r="Z10" s="27"/>
      <c r="AA10" s="28"/>
      <c r="AB10" s="50" t="e">
        <f>IF(I10=$I$1,1,0)+IF(M10=$M$1,1,0)+IF(N10=$N$1,1,0)+IF(O10=$O$1,1,0)+IF(P10=$P$1,1,0)+IF(Q10=$Q$1,1,0)+IF(R10=$R$1,1,0)+IF(S10=$S$1,1,0)+IF(T10=$T$1,1,0)+IF(#REF!=#REF!,1,0)+IF(#REF!=#REF!,1,0)+IF(#REF!=#REF!,1,0)+IF(U10=$U$1,1,0)+IF(V10=$V$1,1,0)+IF(W10=$W$1,1,0)+IF(X10=$X$1,1,0)+IF(Z10=$Z$1,1,0)</f>
        <v>#REF!</v>
      </c>
      <c r="AC10" s="51">
        <f t="shared" si="0"/>
      </c>
      <c r="AD10" s="38" t="e">
        <f t="shared" si="1"/>
        <v>#REF!</v>
      </c>
      <c r="AE10" s="33" t="e">
        <f t="shared" si="2"/>
        <v>#REF!</v>
      </c>
    </row>
    <row r="11" spans="1:31" ht="16.5" customHeight="1" hidden="1">
      <c r="A11" s="19"/>
      <c r="B11" s="7"/>
      <c r="C11" s="20"/>
      <c r="D11" s="36"/>
      <c r="E11" s="6"/>
      <c r="F11" s="6"/>
      <c r="G11" s="6"/>
      <c r="H11" s="15"/>
      <c r="I11" s="19"/>
      <c r="J11" s="83"/>
      <c r="K11" s="83"/>
      <c r="L11" s="83"/>
      <c r="M11" s="7"/>
      <c r="N11" s="7"/>
      <c r="O11" s="7"/>
      <c r="P11" s="7"/>
      <c r="Q11" s="7"/>
      <c r="R11" s="7"/>
      <c r="S11" s="7"/>
      <c r="T11" s="7"/>
      <c r="U11" s="15"/>
      <c r="V11" s="15"/>
      <c r="W11" s="20"/>
      <c r="X11" s="27"/>
      <c r="Y11" s="28"/>
      <c r="Z11" s="27"/>
      <c r="AA11" s="28"/>
      <c r="AB11" s="50" t="e">
        <f>IF(I11=$I$1,1,0)+IF(M11=$M$1,1,0)+IF(N11=$N$1,1,0)+IF(O11=$O$1,1,0)+IF(P11=$P$1,1,0)+IF(Q11=$Q$1,1,0)+IF(R11=$R$1,1,0)+IF(S11=$S$1,1,0)+IF(T11=$T$1,1,0)+IF(#REF!=#REF!,1,0)+IF(#REF!=#REF!,1,0)+IF(#REF!=#REF!,1,0)+IF(U11=$U$1,1,0)+IF(V11=$V$1,1,0)+IF(W11=$W$1,1,0)+IF(X11=$X$1,1,0)+IF(Z11=$Z$1,1,0)</f>
        <v>#REF!</v>
      </c>
      <c r="AC11" s="51">
        <f t="shared" si="0"/>
      </c>
      <c r="AD11" s="38" t="e">
        <f t="shared" si="1"/>
        <v>#REF!</v>
      </c>
      <c r="AE11" s="33" t="e">
        <f t="shared" si="2"/>
        <v>#REF!</v>
      </c>
    </row>
    <row r="12" spans="1:31" ht="16.5" customHeight="1" hidden="1">
      <c r="A12" s="19"/>
      <c r="B12" s="7"/>
      <c r="C12" s="20"/>
      <c r="D12" s="36"/>
      <c r="E12" s="6"/>
      <c r="F12" s="6"/>
      <c r="G12" s="6"/>
      <c r="H12" s="15"/>
      <c r="I12" s="19"/>
      <c r="J12" s="83"/>
      <c r="K12" s="83"/>
      <c r="L12" s="83"/>
      <c r="M12" s="7"/>
      <c r="N12" s="7"/>
      <c r="O12" s="7"/>
      <c r="P12" s="7"/>
      <c r="Q12" s="7"/>
      <c r="R12" s="7"/>
      <c r="S12" s="7"/>
      <c r="T12" s="7"/>
      <c r="U12" s="15"/>
      <c r="V12" s="15"/>
      <c r="W12" s="20"/>
      <c r="X12" s="27"/>
      <c r="Y12" s="28"/>
      <c r="Z12" s="27"/>
      <c r="AA12" s="28"/>
      <c r="AB12" s="50" t="e">
        <f>IF(I12=$I$1,1,0)+IF(M12=$M$1,1,0)+IF(N12=$N$1,1,0)+IF(O12=$O$1,1,0)+IF(P12=$P$1,1,0)+IF(Q12=$Q$1,1,0)+IF(R12=$R$1,1,0)+IF(S12=$S$1,1,0)+IF(T12=$T$1,1,0)+IF(#REF!=#REF!,1,0)+IF(#REF!=#REF!,1,0)+IF(#REF!=#REF!,1,0)+IF(U12=$U$1,1,0)+IF(V12=$V$1,1,0)+IF(W12=$W$1,1,0)+IF(X12=$X$1,1,0)+IF(Z12=$Z$1,1,0)</f>
        <v>#REF!</v>
      </c>
      <c r="AC12" s="51">
        <f t="shared" si="0"/>
      </c>
      <c r="AD12" s="38" t="e">
        <f t="shared" si="1"/>
        <v>#REF!</v>
      </c>
      <c r="AE12" s="33" t="e">
        <f t="shared" si="2"/>
        <v>#REF!</v>
      </c>
    </row>
    <row r="13" spans="1:31" ht="16.5" customHeight="1" hidden="1">
      <c r="A13" s="19"/>
      <c r="B13" s="7"/>
      <c r="C13" s="20"/>
      <c r="D13" s="36"/>
      <c r="E13" s="6"/>
      <c r="F13" s="6"/>
      <c r="G13" s="6"/>
      <c r="H13" s="15"/>
      <c r="I13" s="19"/>
      <c r="J13" s="83"/>
      <c r="K13" s="83"/>
      <c r="L13" s="83"/>
      <c r="M13" s="7"/>
      <c r="N13" s="7"/>
      <c r="O13" s="7"/>
      <c r="P13" s="7"/>
      <c r="Q13" s="7"/>
      <c r="R13" s="7"/>
      <c r="S13" s="7"/>
      <c r="T13" s="7"/>
      <c r="U13" s="15"/>
      <c r="V13" s="15"/>
      <c r="W13" s="20"/>
      <c r="X13" s="27"/>
      <c r="Y13" s="28"/>
      <c r="Z13" s="27"/>
      <c r="AA13" s="28"/>
      <c r="AB13" s="50" t="e">
        <f>IF(I13=$I$1,1,0)+IF(M13=$M$1,1,0)+IF(N13=$N$1,1,0)+IF(O13=$O$1,1,0)+IF(P13=$P$1,1,0)+IF(Q13=$Q$1,1,0)+IF(R13=$R$1,1,0)+IF(S13=$S$1,1,0)+IF(T13=$T$1,1,0)+IF(#REF!=#REF!,1,0)+IF(#REF!=#REF!,1,0)+IF(#REF!=#REF!,1,0)+IF(U13=$U$1,1,0)+IF(V13=$V$1,1,0)+IF(W13=$W$1,1,0)+IF(X13=$X$1,1,0)+IF(Z13=$Z$1,1,0)</f>
        <v>#REF!</v>
      </c>
      <c r="AC13" s="51">
        <f t="shared" si="0"/>
      </c>
      <c r="AD13" s="38" t="e">
        <f t="shared" si="1"/>
        <v>#REF!</v>
      </c>
      <c r="AE13" s="33" t="e">
        <f t="shared" si="2"/>
        <v>#REF!</v>
      </c>
    </row>
    <row r="14" spans="1:31" ht="16.5" customHeight="1" hidden="1">
      <c r="A14" s="19"/>
      <c r="B14" s="7"/>
      <c r="C14" s="20"/>
      <c r="D14" s="36"/>
      <c r="E14" s="6"/>
      <c r="F14" s="6"/>
      <c r="G14" s="6"/>
      <c r="H14" s="15"/>
      <c r="I14" s="19"/>
      <c r="J14" s="83"/>
      <c r="K14" s="83"/>
      <c r="L14" s="83"/>
      <c r="M14" s="7"/>
      <c r="N14" s="7"/>
      <c r="O14" s="7"/>
      <c r="P14" s="7"/>
      <c r="Q14" s="7"/>
      <c r="R14" s="7"/>
      <c r="S14" s="7"/>
      <c r="T14" s="7"/>
      <c r="U14" s="15"/>
      <c r="V14" s="15"/>
      <c r="W14" s="20"/>
      <c r="X14" s="27"/>
      <c r="Y14" s="28"/>
      <c r="Z14" s="27"/>
      <c r="AA14" s="28"/>
      <c r="AB14" s="50" t="e">
        <f>IF(I14=$I$1,1,0)+IF(M14=$M$1,1,0)+IF(N14=$N$1,1,0)+IF(O14=$O$1,1,0)+IF(P14=$P$1,1,0)+IF(Q14=$Q$1,1,0)+IF(R14=$R$1,1,0)+IF(S14=$S$1,1,0)+IF(T14=$T$1,1,0)+IF(#REF!=#REF!,1,0)+IF(#REF!=#REF!,1,0)+IF(#REF!=#REF!,1,0)+IF(U14=$U$1,1,0)+IF(V14=$V$1,1,0)+IF(W14=$W$1,1,0)+IF(X14=$X$1,1,0)+IF(Z14=$Z$1,1,0)</f>
        <v>#REF!</v>
      </c>
      <c r="AC14" s="51">
        <f t="shared" si="0"/>
      </c>
      <c r="AD14" s="38" t="e">
        <f t="shared" si="1"/>
        <v>#REF!</v>
      </c>
      <c r="AE14" s="33" t="e">
        <f t="shared" si="2"/>
        <v>#REF!</v>
      </c>
    </row>
    <row r="15" spans="1:31" ht="16.5" customHeight="1" hidden="1">
      <c r="A15" s="19"/>
      <c r="B15" s="7"/>
      <c r="C15" s="20"/>
      <c r="D15" s="36"/>
      <c r="E15" s="6"/>
      <c r="F15" s="6"/>
      <c r="G15" s="6"/>
      <c r="H15" s="15"/>
      <c r="I15" s="19"/>
      <c r="J15" s="83"/>
      <c r="K15" s="83"/>
      <c r="L15" s="83"/>
      <c r="M15" s="7"/>
      <c r="N15" s="7"/>
      <c r="O15" s="7"/>
      <c r="P15" s="7"/>
      <c r="Q15" s="7"/>
      <c r="R15" s="7"/>
      <c r="S15" s="7"/>
      <c r="T15" s="7"/>
      <c r="U15" s="15"/>
      <c r="V15" s="15"/>
      <c r="W15" s="20"/>
      <c r="X15" s="27"/>
      <c r="Y15" s="28"/>
      <c r="Z15" s="27"/>
      <c r="AA15" s="28"/>
      <c r="AB15" s="50" t="e">
        <f>IF(I15=$I$1,1,0)+IF(M15=$M$1,1,0)+IF(N15=$N$1,1,0)+IF(O15=$O$1,1,0)+IF(P15=$P$1,1,0)+IF(Q15=$Q$1,1,0)+IF(R15=$R$1,1,0)+IF(S15=$S$1,1,0)+IF(T15=$T$1,1,0)+IF(#REF!=#REF!,1,0)+IF(#REF!=#REF!,1,0)+IF(#REF!=#REF!,1,0)+IF(U15=$U$1,1,0)+IF(V15=$V$1,1,0)+IF(W15=$W$1,1,0)+IF(X15=$X$1,1,0)+IF(Z15=$Z$1,1,0)</f>
        <v>#REF!</v>
      </c>
      <c r="AC15" s="51">
        <f t="shared" si="0"/>
      </c>
      <c r="AD15" s="38" t="e">
        <f t="shared" si="1"/>
        <v>#REF!</v>
      </c>
      <c r="AE15" s="33" t="e">
        <f t="shared" si="2"/>
        <v>#REF!</v>
      </c>
    </row>
    <row r="16" spans="1:31" ht="16.5" customHeight="1" hidden="1">
      <c r="A16" s="19"/>
      <c r="B16" s="7"/>
      <c r="C16" s="20"/>
      <c r="D16" s="36"/>
      <c r="E16" s="6"/>
      <c r="F16" s="6"/>
      <c r="G16" s="6"/>
      <c r="H16" s="15"/>
      <c r="I16" s="19"/>
      <c r="J16" s="83"/>
      <c r="K16" s="83"/>
      <c r="L16" s="83"/>
      <c r="M16" s="7"/>
      <c r="N16" s="7"/>
      <c r="O16" s="7"/>
      <c r="P16" s="7"/>
      <c r="Q16" s="7"/>
      <c r="R16" s="7"/>
      <c r="S16" s="7"/>
      <c r="T16" s="7"/>
      <c r="U16" s="15"/>
      <c r="V16" s="15"/>
      <c r="W16" s="20"/>
      <c r="X16" s="27"/>
      <c r="Y16" s="28"/>
      <c r="Z16" s="27"/>
      <c r="AA16" s="28"/>
      <c r="AB16" s="50" t="e">
        <f>IF(I16=$I$1,1,0)+IF(M16=$M$1,1,0)+IF(N16=$N$1,1,0)+IF(O16=$O$1,1,0)+IF(P16=$P$1,1,0)+IF(Q16=$Q$1,1,0)+IF(R16=$R$1,1,0)+IF(S16=$S$1,1,0)+IF(T16=$T$1,1,0)+IF(#REF!=#REF!,1,0)+IF(#REF!=#REF!,1,0)+IF(#REF!=#REF!,1,0)+IF(U16=$U$1,1,0)+IF(V16=$V$1,1,0)+IF(W16=$W$1,1,0)+IF(X16=$X$1,1,0)+IF(Z16=$Z$1,1,0)</f>
        <v>#REF!</v>
      </c>
      <c r="AC16" s="51">
        <f t="shared" si="0"/>
      </c>
      <c r="AD16" s="38" t="e">
        <f t="shared" si="1"/>
        <v>#REF!</v>
      </c>
      <c r="AE16" s="33" t="e">
        <f t="shared" si="2"/>
        <v>#REF!</v>
      </c>
    </row>
    <row r="17" spans="1:31" ht="16.5" customHeight="1" hidden="1">
      <c r="A17" s="19"/>
      <c r="B17" s="7"/>
      <c r="C17" s="20"/>
      <c r="D17" s="36"/>
      <c r="E17" s="6"/>
      <c r="F17" s="6"/>
      <c r="G17" s="6"/>
      <c r="H17" s="15"/>
      <c r="I17" s="19"/>
      <c r="J17" s="83"/>
      <c r="K17" s="83"/>
      <c r="L17" s="83"/>
      <c r="M17" s="7"/>
      <c r="N17" s="7"/>
      <c r="O17" s="7"/>
      <c r="P17" s="7"/>
      <c r="Q17" s="7"/>
      <c r="R17" s="7"/>
      <c r="S17" s="7"/>
      <c r="T17" s="7"/>
      <c r="U17" s="15"/>
      <c r="V17" s="15"/>
      <c r="W17" s="20"/>
      <c r="X17" s="27"/>
      <c r="Y17" s="28"/>
      <c r="Z17" s="27"/>
      <c r="AA17" s="28"/>
      <c r="AB17" s="50" t="e">
        <f>IF(I17=$I$1,1,0)+IF(M17=$M$1,1,0)+IF(N17=$N$1,1,0)+IF(O17=$O$1,1,0)+IF(P17=$P$1,1,0)+IF(Q17=$Q$1,1,0)+IF(R17=$R$1,1,0)+IF(S17=$S$1,1,0)+IF(T17=$T$1,1,0)+IF(#REF!=#REF!,1,0)+IF(#REF!=#REF!,1,0)+IF(#REF!=#REF!,1,0)+IF(U17=$U$1,1,0)+IF(V17=$V$1,1,0)+IF(W17=$W$1,1,0)+IF(X17=$X$1,1,0)+IF(Z17=$Z$1,1,0)</f>
        <v>#REF!</v>
      </c>
      <c r="AC17" s="51">
        <f t="shared" si="0"/>
      </c>
      <c r="AD17" s="38" t="e">
        <f t="shared" si="1"/>
        <v>#REF!</v>
      </c>
      <c r="AE17" s="33" t="e">
        <f t="shared" si="2"/>
        <v>#REF!</v>
      </c>
    </row>
    <row r="18" spans="1:31" ht="16.5" customHeight="1" hidden="1" thickBot="1">
      <c r="A18" s="21"/>
      <c r="B18" s="12"/>
      <c r="C18" s="22"/>
      <c r="D18" s="37"/>
      <c r="E18" s="11"/>
      <c r="F18" s="11"/>
      <c r="G18" s="11"/>
      <c r="H18" s="16"/>
      <c r="I18" s="21"/>
      <c r="J18" s="84"/>
      <c r="K18" s="84"/>
      <c r="L18" s="84"/>
      <c r="M18" s="12"/>
      <c r="N18" s="12"/>
      <c r="O18" s="12"/>
      <c r="P18" s="12"/>
      <c r="Q18" s="12"/>
      <c r="R18" s="12"/>
      <c r="S18" s="12"/>
      <c r="T18" s="12"/>
      <c r="U18" s="16"/>
      <c r="V18" s="16"/>
      <c r="W18" s="22"/>
      <c r="X18" s="29"/>
      <c r="Y18" s="30"/>
      <c r="Z18" s="29"/>
      <c r="AA18" s="30"/>
      <c r="AB18" s="52" t="e">
        <f>IF(I18=$I$1,1,0)+IF(M18=$M$1,1,0)+IF(N18=$N$1,1,0)+IF(O18=$O$1,1,0)+IF(P18=$P$1,1,0)+IF(Q18=$Q$1,1,0)+IF(R18=$R$1,1,0)+IF(S18=$S$1,1,0)+IF(T18=$T$1,1,0)+IF(#REF!=#REF!,1,0)+IF(#REF!=#REF!,1,0)+IF(#REF!=#REF!,1,0)+IF(U18=$U$1,1,0)+IF(V18=$V$1,1,0)+IF(W18=$W$1,1,0)+IF(X18=$X$1,1,0)+IF(Z18=$Z$1,1,0)</f>
        <v>#REF!</v>
      </c>
      <c r="AC18" s="53">
        <f t="shared" si="0"/>
      </c>
      <c r="AD18" s="39" t="e">
        <f t="shared" si="1"/>
        <v>#REF!</v>
      </c>
      <c r="AE18" s="33" t="e">
        <f t="shared" si="2"/>
        <v>#REF!</v>
      </c>
    </row>
    <row r="19" spans="1:31" s="2" customFormat="1" ht="16.5" customHeight="1">
      <c r="A19" s="40"/>
      <c r="B19" s="40"/>
      <c r="C19" s="40"/>
      <c r="D19" s="40"/>
      <c r="E19" s="40"/>
      <c r="F19" s="40"/>
      <c r="G19" s="40"/>
      <c r="H19" s="41" t="s">
        <v>27</v>
      </c>
      <c r="I19" s="40">
        <f aca="true" t="shared" si="3" ref="I19:X19">COUNTIF(I3:I18,I1)</f>
        <v>2</v>
      </c>
      <c r="J19" s="40">
        <f t="shared" si="3"/>
        <v>2</v>
      </c>
      <c r="K19" s="40">
        <f t="shared" si="3"/>
        <v>2</v>
      </c>
      <c r="L19" s="40">
        <f t="shared" si="3"/>
        <v>2</v>
      </c>
      <c r="M19" s="40">
        <f t="shared" si="3"/>
        <v>3</v>
      </c>
      <c r="N19" s="40">
        <f t="shared" si="3"/>
        <v>2</v>
      </c>
      <c r="O19" s="40">
        <f t="shared" si="3"/>
        <v>1</v>
      </c>
      <c r="P19" s="40">
        <f t="shared" si="3"/>
        <v>3</v>
      </c>
      <c r="Q19" s="40">
        <f t="shared" si="3"/>
        <v>2</v>
      </c>
      <c r="R19" s="40">
        <f t="shared" si="3"/>
        <v>1</v>
      </c>
      <c r="S19" s="40">
        <f t="shared" si="3"/>
        <v>2</v>
      </c>
      <c r="T19" s="40">
        <f t="shared" si="3"/>
        <v>3</v>
      </c>
      <c r="U19" s="40">
        <f t="shared" si="3"/>
        <v>0</v>
      </c>
      <c r="V19" s="40">
        <f t="shared" si="3"/>
        <v>0</v>
      </c>
      <c r="W19" s="40">
        <f t="shared" si="3"/>
        <v>0</v>
      </c>
      <c r="X19" s="99">
        <f t="shared" si="3"/>
        <v>2</v>
      </c>
      <c r="Y19" s="99"/>
      <c r="Z19" s="99">
        <f>COUNTIF(Z3:Z18,Z1)</f>
        <v>0</v>
      </c>
      <c r="AA19" s="99"/>
      <c r="AB19" s="54"/>
      <c r="AC19" s="54"/>
      <c r="AD19" s="45"/>
      <c r="AE19" s="32"/>
    </row>
    <row r="20" spans="1:31" s="2" customFormat="1" ht="16.5" customHeight="1">
      <c r="A20" s="42"/>
      <c r="B20" s="42"/>
      <c r="C20" s="42"/>
      <c r="D20" s="42"/>
      <c r="E20" s="42"/>
      <c r="F20" s="42"/>
      <c r="G20" s="42"/>
      <c r="H20" s="43" t="s">
        <v>28</v>
      </c>
      <c r="I20" s="42">
        <f aca="true" t="shared" si="4" ref="I20:T20">COUNTA(I3:I18)</f>
        <v>3</v>
      </c>
      <c r="J20" s="42">
        <f>COUNTA(J3:J18)</f>
        <v>3</v>
      </c>
      <c r="K20" s="42">
        <f>COUNTA(K3:K18)</f>
        <v>3</v>
      </c>
      <c r="L20" s="42">
        <f>COUNTA(L3:L18)</f>
        <v>3</v>
      </c>
      <c r="M20" s="42">
        <f t="shared" si="4"/>
        <v>3</v>
      </c>
      <c r="N20" s="42">
        <f t="shared" si="4"/>
        <v>3</v>
      </c>
      <c r="O20" s="42">
        <f t="shared" si="4"/>
        <v>3</v>
      </c>
      <c r="P20" s="42">
        <f t="shared" si="4"/>
        <v>3</v>
      </c>
      <c r="Q20" s="42">
        <f t="shared" si="4"/>
        <v>3</v>
      </c>
      <c r="R20" s="42">
        <f t="shared" si="4"/>
        <v>3</v>
      </c>
      <c r="S20" s="42">
        <f t="shared" si="4"/>
        <v>3</v>
      </c>
      <c r="T20" s="42">
        <f t="shared" si="4"/>
        <v>3</v>
      </c>
      <c r="U20" s="42">
        <f>COUNTA(U3:U18)</f>
        <v>0</v>
      </c>
      <c r="V20" s="42">
        <f>COUNTA(V3:V18)</f>
        <v>0</v>
      </c>
      <c r="W20" s="42">
        <f>COUNTA(W3:W18)</f>
        <v>0</v>
      </c>
      <c r="X20" s="95">
        <f>COUNTA(X3:X18)</f>
        <v>3</v>
      </c>
      <c r="Y20" s="95"/>
      <c r="Z20" s="95">
        <f>COUNTA(Z3:Z18)</f>
        <v>3</v>
      </c>
      <c r="AA20" s="95"/>
      <c r="AB20" s="55"/>
      <c r="AC20" s="55"/>
      <c r="AD20" s="66"/>
      <c r="AE20" s="32"/>
    </row>
    <row r="21" spans="1:31" s="2" customFormat="1" ht="16.5" customHeight="1">
      <c r="A21" s="42"/>
      <c r="B21" s="42"/>
      <c r="C21" s="42"/>
      <c r="D21" s="42"/>
      <c r="E21" s="42"/>
      <c r="F21" s="42"/>
      <c r="G21" s="42"/>
      <c r="H21" s="43" t="s">
        <v>29</v>
      </c>
      <c r="I21" s="44">
        <f aca="true" t="shared" si="5" ref="I21:T21">IF(I20&lt;&gt;0,100*(I20-I19)/I20,0)</f>
        <v>33.333333333333336</v>
      </c>
      <c r="J21" s="44">
        <f t="shared" si="5"/>
        <v>33.333333333333336</v>
      </c>
      <c r="K21" s="44">
        <f t="shared" si="5"/>
        <v>33.333333333333336</v>
      </c>
      <c r="L21" s="44">
        <f t="shared" si="5"/>
        <v>33.333333333333336</v>
      </c>
      <c r="M21" s="44">
        <f t="shared" si="5"/>
        <v>0</v>
      </c>
      <c r="N21" s="44">
        <f t="shared" si="5"/>
        <v>33.333333333333336</v>
      </c>
      <c r="O21" s="44">
        <f t="shared" si="5"/>
        <v>66.66666666666667</v>
      </c>
      <c r="P21" s="44">
        <f t="shared" si="5"/>
        <v>0</v>
      </c>
      <c r="Q21" s="44">
        <f t="shared" si="5"/>
        <v>33.333333333333336</v>
      </c>
      <c r="R21" s="44">
        <f t="shared" si="5"/>
        <v>66.66666666666667</v>
      </c>
      <c r="S21" s="44">
        <f t="shared" si="5"/>
        <v>33.333333333333336</v>
      </c>
      <c r="T21" s="44">
        <f t="shared" si="5"/>
        <v>0</v>
      </c>
      <c r="U21" s="44">
        <f>IF(U20&lt;&gt;0,100*(U20-U19)/U20,0)</f>
        <v>0</v>
      </c>
      <c r="V21" s="44">
        <f>IF(V20&lt;&gt;0,100*(V20-V19)/V20,0)</f>
        <v>0</v>
      </c>
      <c r="W21" s="44">
        <f>IF(W20&lt;&gt;0,100*(W20-W19)/W20,0)</f>
        <v>0</v>
      </c>
      <c r="X21" s="96">
        <f>IF(X20&lt;&gt;0,100*(X20-X19)/X20,0)</f>
        <v>33.333333333333336</v>
      </c>
      <c r="Y21" s="96"/>
      <c r="Z21" s="96">
        <f>IF(Z20&lt;&gt;0,100*(Z20-Z19)/Z20,0)</f>
        <v>100</v>
      </c>
      <c r="AA21" s="96"/>
      <c r="AB21" s="55"/>
      <c r="AC21" s="55"/>
      <c r="AD21" s="66"/>
      <c r="AE21" s="32"/>
    </row>
    <row r="30" ht="16.5" customHeight="1">
      <c r="D30" s="1" t="s">
        <v>39</v>
      </c>
    </row>
  </sheetData>
  <mergeCells count="9">
    <mergeCell ref="A1:C1"/>
    <mergeCell ref="Z20:AA20"/>
    <mergeCell ref="Z21:AA21"/>
    <mergeCell ref="X20:Y20"/>
    <mergeCell ref="X21:Y21"/>
    <mergeCell ref="X1:Y1"/>
    <mergeCell ref="Z1:AA1"/>
    <mergeCell ref="Z19:AA19"/>
    <mergeCell ref="X19:Y19"/>
  </mergeCells>
  <conditionalFormatting sqref="X3:X7 Z3:Z7 I3:T7">
    <cfRule type="cellIs" priority="1" dxfId="0" operator="equal" stopIfTrue="1">
      <formula>I$1</formula>
    </cfRule>
    <cfRule type="cellIs" priority="2" dxfId="1" operator="notEqual" stopIfTrue="1">
      <formula>I$1</formula>
    </cfRule>
  </conditionalFormatting>
  <printOptions horizontalCentered="1"/>
  <pageMargins left="0.1968503937007874" right="0.1968503937007874" top="1.5748031496062993" bottom="0.3937007874015748" header="0.5905511811023623" footer="0.5118110236220472"/>
  <pageSetup horizontalDpi="600" verticalDpi="600" orientation="landscape" paperSize="9" r:id="rId1"/>
  <headerFooter alignWithMargins="0">
    <oddHeader>&amp;L&amp;12Pre-O - Krajna vas
TRAIL-O MEETING
KAMARIJA - 27.06.2010.&amp;R&amp;36A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workbookViewId="0" topLeftCell="A1">
      <selection activeCell="J1" sqref="J1"/>
    </sheetView>
  </sheetViews>
  <sheetFormatPr defaultColWidth="9.140625" defaultRowHeight="16.5" customHeight="1"/>
  <cols>
    <col min="1" max="3" width="4.7109375" style="2" customWidth="1"/>
    <col min="4" max="4" width="18.421875" style="1" customWidth="1"/>
    <col min="5" max="6" width="5.7109375" style="1" customWidth="1"/>
    <col min="7" max="7" width="11.421875" style="1" customWidth="1"/>
    <col min="8" max="8" width="7.421875" style="2" bestFit="1" customWidth="1"/>
    <col min="9" max="17" width="3.7109375" style="1" customWidth="1"/>
    <col min="18" max="20" width="3.7109375" style="1" hidden="1" customWidth="1"/>
    <col min="21" max="22" width="3.7109375" style="1" customWidth="1"/>
    <col min="23" max="24" width="6.7109375" style="56" customWidth="1"/>
    <col min="25" max="25" width="7.7109375" style="33" customWidth="1"/>
    <col min="26" max="26" width="9.140625" style="33" customWidth="1"/>
    <col min="27" max="16384" width="9.140625" style="1" customWidth="1"/>
  </cols>
  <sheetData>
    <row r="1" spans="1:26" s="5" customFormat="1" ht="16.5" customHeight="1" thickBot="1">
      <c r="A1" s="92" t="s">
        <v>33</v>
      </c>
      <c r="B1" s="93"/>
      <c r="C1" s="94"/>
      <c r="I1" s="3" t="s">
        <v>26</v>
      </c>
      <c r="J1" s="4" t="s">
        <v>2</v>
      </c>
      <c r="K1" s="4" t="s">
        <v>2</v>
      </c>
      <c r="L1" s="4" t="s">
        <v>25</v>
      </c>
      <c r="M1" s="4" t="s">
        <v>23</v>
      </c>
      <c r="N1" s="4" t="s">
        <v>25</v>
      </c>
      <c r="O1" s="4" t="s">
        <v>23</v>
      </c>
      <c r="P1" s="4" t="s">
        <v>2</v>
      </c>
      <c r="Q1" s="4" t="s">
        <v>4</v>
      </c>
      <c r="R1" s="8" t="s">
        <v>39</v>
      </c>
      <c r="S1" s="8" t="s">
        <v>39</v>
      </c>
      <c r="T1" s="13" t="s">
        <v>39</v>
      </c>
      <c r="U1" s="97" t="s">
        <v>4</v>
      </c>
      <c r="V1" s="98"/>
      <c r="W1" s="46"/>
      <c r="X1" s="46"/>
      <c r="Y1" s="31"/>
      <c r="Z1" s="31"/>
    </row>
    <row r="2" spans="1:26" s="5" customFormat="1" ht="16.5" customHeight="1" thickBot="1">
      <c r="A2" s="3" t="s">
        <v>11</v>
      </c>
      <c r="B2" s="4" t="s">
        <v>12</v>
      </c>
      <c r="C2" s="13" t="s">
        <v>32</v>
      </c>
      <c r="D2" s="35" t="s">
        <v>17</v>
      </c>
      <c r="E2" s="4" t="s">
        <v>30</v>
      </c>
      <c r="F2" s="4" t="s">
        <v>31</v>
      </c>
      <c r="G2" s="4" t="s">
        <v>18</v>
      </c>
      <c r="H2" s="8" t="s">
        <v>19</v>
      </c>
      <c r="I2" s="68">
        <v>1</v>
      </c>
      <c r="J2" s="69">
        <v>2</v>
      </c>
      <c r="K2" s="69">
        <v>3</v>
      </c>
      <c r="L2" s="69">
        <v>4</v>
      </c>
      <c r="M2" s="69">
        <v>5</v>
      </c>
      <c r="N2" s="69">
        <v>6</v>
      </c>
      <c r="O2" s="69">
        <v>7</v>
      </c>
      <c r="P2" s="69">
        <v>8</v>
      </c>
      <c r="Q2" s="69">
        <v>9</v>
      </c>
      <c r="R2" s="8">
        <v>13</v>
      </c>
      <c r="S2" s="8">
        <v>14</v>
      </c>
      <c r="T2" s="13">
        <v>15</v>
      </c>
      <c r="U2" s="23" t="s">
        <v>13</v>
      </c>
      <c r="V2" s="24" t="s">
        <v>15</v>
      </c>
      <c r="W2" s="47" t="s">
        <v>20</v>
      </c>
      <c r="X2" s="48" t="s">
        <v>21</v>
      </c>
      <c r="Y2" s="34" t="s">
        <v>22</v>
      </c>
      <c r="Z2" s="31"/>
    </row>
    <row r="3" spans="1:26" ht="16.5" customHeight="1">
      <c r="A3" s="17">
        <v>1</v>
      </c>
      <c r="B3" s="10"/>
      <c r="C3" s="18">
        <v>1</v>
      </c>
      <c r="D3" s="6" t="s">
        <v>66</v>
      </c>
      <c r="E3" s="7" t="s">
        <v>34</v>
      </c>
      <c r="F3" s="7" t="s">
        <v>36</v>
      </c>
      <c r="G3" s="6" t="s">
        <v>67</v>
      </c>
      <c r="H3" s="15" t="s">
        <v>9</v>
      </c>
      <c r="I3" s="63" t="s">
        <v>26</v>
      </c>
      <c r="J3" s="64" t="s">
        <v>2</v>
      </c>
      <c r="K3" s="64" t="s">
        <v>2</v>
      </c>
      <c r="L3" s="64" t="s">
        <v>25</v>
      </c>
      <c r="M3" s="64" t="s">
        <v>23</v>
      </c>
      <c r="N3" s="64" t="s">
        <v>25</v>
      </c>
      <c r="O3" s="64" t="s">
        <v>23</v>
      </c>
      <c r="P3" s="64" t="s">
        <v>2</v>
      </c>
      <c r="Q3" s="64" t="s">
        <v>26</v>
      </c>
      <c r="R3" s="73"/>
      <c r="S3" s="14"/>
      <c r="T3" s="18"/>
      <c r="U3" s="25" t="s">
        <v>4</v>
      </c>
      <c r="V3" s="26">
        <v>5</v>
      </c>
      <c r="W3" s="49">
        <f>IF(I3=$I$1,1,0)+IF(J3=$J$1,1,0)+IF(K3=$K$1,1,0)+IF(L3=$L$1,1,0)+IF(M3=$M$1,1,0)+IF(N3=$N$1,1,0)+IF(O3=$O$1,1,0)+IF(P3=$P$1,1,0)+IF(Q3=$Q$1,1,0)+IF(R3=$R$1,1,0)+IF(S3=$S$1,1,0)+IF(T3=$T$1,1,0)+IF(U3=$U$1,1,0)</f>
        <v>9</v>
      </c>
      <c r="X3" s="86">
        <f>IF(U3&lt;&gt;"",V3+(IF(U3=$U$1,0,60)),"")</f>
        <v>5</v>
      </c>
      <c r="Y3" s="58">
        <f>IF(W3&lt;&gt;0,(W3+1-X3/(120*2))*100/(11+1),"")</f>
        <v>83.15972222222221</v>
      </c>
      <c r="Z3" s="33">
        <f>IF(Y3&lt;&gt;"",Y3/$Y$3*70,"")</f>
        <v>70</v>
      </c>
    </row>
    <row r="4" spans="1:26" ht="16.5" customHeight="1">
      <c r="A4" s="19">
        <v>2</v>
      </c>
      <c r="B4" s="7"/>
      <c r="C4" s="20">
        <v>2</v>
      </c>
      <c r="D4" s="6"/>
      <c r="E4" s="7"/>
      <c r="F4" s="7"/>
      <c r="G4" s="6"/>
      <c r="H4" s="15"/>
      <c r="I4" s="19"/>
      <c r="J4" s="7"/>
      <c r="K4" s="7"/>
      <c r="L4" s="7"/>
      <c r="M4" s="7"/>
      <c r="N4" s="7"/>
      <c r="O4" s="7"/>
      <c r="P4" s="7"/>
      <c r="Q4" s="7"/>
      <c r="R4" s="74"/>
      <c r="S4" s="15"/>
      <c r="T4" s="20"/>
      <c r="U4" s="27"/>
      <c r="V4" s="28"/>
      <c r="W4" s="50">
        <f>IF(I4=$I$1,1,0)+IF(J4=$J$1,1,0)+IF(K4=$K$1,1,0)+IF(L4=$L$1,1,0)+IF(M4=$M$1,1,0)+IF(N4=$N$1,1,0)+IF(O4=$O$1,1,0)+IF(P4=$P$1,1,0)+IF(Q4=$Q$1,1,0)+IF(R4=$R$1,1,0)+IF(S4=$S$1,1,0)+IF(T4=$T$1,1,0)+IF(U4=$U$1,1,0)</f>
        <v>0</v>
      </c>
      <c r="X4" s="87">
        <f>IF(U4&lt;&gt;"",V4+(IF(U4=$U$1,0,60)),"")</f>
      </c>
      <c r="Y4" s="89">
        <f>IF(W4&lt;&gt;0,(W4+1-X4/(120*2))*100/(11+1),"")</f>
      </c>
      <c r="Z4" s="33">
        <f>IF(Y4&lt;&gt;"",Y4/$Y$3*70,"")</f>
      </c>
    </row>
    <row r="5" spans="1:26" ht="16.5" customHeight="1">
      <c r="A5" s="17">
        <v>3</v>
      </c>
      <c r="B5" s="7"/>
      <c r="C5" s="20">
        <v>3</v>
      </c>
      <c r="D5" s="6"/>
      <c r="E5" s="7"/>
      <c r="F5" s="7"/>
      <c r="G5" s="6"/>
      <c r="H5" s="15"/>
      <c r="I5" s="19"/>
      <c r="J5" s="7"/>
      <c r="K5" s="7"/>
      <c r="L5" s="7"/>
      <c r="M5" s="7"/>
      <c r="N5" s="7"/>
      <c r="O5" s="7"/>
      <c r="P5" s="7"/>
      <c r="Q5" s="7"/>
      <c r="R5" s="74"/>
      <c r="S5" s="15"/>
      <c r="T5" s="20"/>
      <c r="U5" s="27"/>
      <c r="V5" s="28"/>
      <c r="W5" s="50">
        <f>IF(I5=$I$1,1,0)+IF(J5=$J$1,1,0)+IF(K5=$K$1,1,0)+IF(L5=$L$1,1,0)+IF(M5=$M$1,1,0)+IF(N5=$N$1,1,0)+IF(O5=$O$1,1,0)+IF(P5=$P$1,1,0)+IF(Q5=$Q$1,1,0)+IF(R5=$R$1,1,0)+IF(S5=$S$1,1,0)+IF(T5=$T$1,1,0)+IF(U5=$U$1,1,0)</f>
        <v>0</v>
      </c>
      <c r="X5" s="87">
        <f>IF(U5&lt;&gt;"",V5+(IF(U5=$U$1,0,60)),"")</f>
      </c>
      <c r="Y5" s="89">
        <f>IF(W5&lt;&gt;0,(W5+1-X5/(120*2))*100/(11+1),"")</f>
      </c>
      <c r="Z5" s="33">
        <f>IF(Y5&lt;&gt;"",Y5/$Y$3*70,"")</f>
      </c>
    </row>
    <row r="6" spans="1:26" ht="16.5" customHeight="1">
      <c r="A6" s="19">
        <v>4</v>
      </c>
      <c r="B6" s="7"/>
      <c r="C6" s="20">
        <v>4</v>
      </c>
      <c r="D6" s="9"/>
      <c r="E6" s="10"/>
      <c r="F6" s="10"/>
      <c r="G6" s="9"/>
      <c r="H6" s="14"/>
      <c r="I6" s="19"/>
      <c r="J6" s="7"/>
      <c r="K6" s="7"/>
      <c r="L6" s="7"/>
      <c r="M6" s="7"/>
      <c r="N6" s="7"/>
      <c r="O6" s="7"/>
      <c r="P6" s="7"/>
      <c r="Q6" s="7"/>
      <c r="R6" s="74"/>
      <c r="S6" s="15"/>
      <c r="T6" s="20"/>
      <c r="U6" s="27"/>
      <c r="V6" s="28"/>
      <c r="W6" s="50">
        <f>IF(I6=$I$1,1,0)+IF(J6=$J$1,1,0)+IF(K6=$K$1,1,0)+IF(L6=$L$1,1,0)+IF(M6=$M$1,1,0)+IF(N6=$N$1,1,0)+IF(O6=$O$1,1,0)+IF(P6=$P$1,1,0)+IF(Q6=$Q$1,1,0)+IF(R6=$R$1,1,0)+IF(S6=$S$1,1,0)+IF(T6=$T$1,1,0)+IF(U6=$U$1,1,0)</f>
        <v>0</v>
      </c>
      <c r="X6" s="87">
        <f>IF(U6&lt;&gt;"",V6+(IF(U6=$U$1,0,60)),"")</f>
      </c>
      <c r="Y6" s="89">
        <f>IF(W6&lt;&gt;0,(W6+1-X6/(120*2))*100/(11+1),"")</f>
      </c>
      <c r="Z6" s="33">
        <f>IF(Y6&lt;&gt;"",Y6/$Y$3*70,"")</f>
      </c>
    </row>
    <row r="7" spans="1:26" ht="16.5" customHeight="1" thickBot="1">
      <c r="A7" s="75"/>
      <c r="B7" s="12"/>
      <c r="C7" s="22"/>
      <c r="D7" s="11"/>
      <c r="E7" s="12"/>
      <c r="F7" s="12"/>
      <c r="G7" s="11"/>
      <c r="H7" s="16"/>
      <c r="I7" s="21"/>
      <c r="J7" s="12"/>
      <c r="K7" s="12"/>
      <c r="L7" s="12"/>
      <c r="M7" s="12"/>
      <c r="N7" s="12"/>
      <c r="O7" s="12"/>
      <c r="P7" s="12"/>
      <c r="Q7" s="12"/>
      <c r="R7" s="76"/>
      <c r="S7" s="16"/>
      <c r="T7" s="22"/>
      <c r="U7" s="29"/>
      <c r="V7" s="30"/>
      <c r="W7" s="52"/>
      <c r="X7" s="88">
        <f>IF(U7&lt;&gt;"",V7+#REF!+(IF(U7=$U$1,0,60)+IF(#REF!=#REF!,0,60)),"")</f>
      </c>
      <c r="Y7" s="90">
        <f>IF(W7&lt;&gt;0,(W7+1-X7/(120*2))*100/(11+1),"")</f>
      </c>
      <c r="Z7" s="33">
        <f>IF(Y7&lt;&gt;"",Y7/$Y$3*70,"")</f>
      </c>
    </row>
    <row r="8" spans="1:26" ht="16.5" customHeight="1" hidden="1">
      <c r="A8" s="17"/>
      <c r="B8" s="10"/>
      <c r="C8" s="18"/>
      <c r="D8" s="9"/>
      <c r="E8" s="10"/>
      <c r="F8" s="10"/>
      <c r="G8" s="9"/>
      <c r="H8" s="14"/>
      <c r="I8" s="17"/>
      <c r="J8" s="10"/>
      <c r="K8" s="10"/>
      <c r="L8" s="10"/>
      <c r="M8" s="10"/>
      <c r="N8" s="10"/>
      <c r="O8" s="10"/>
      <c r="P8" s="10"/>
      <c r="Q8" s="10"/>
      <c r="R8" s="14"/>
      <c r="S8" s="14"/>
      <c r="T8" s="18"/>
      <c r="U8" s="25"/>
      <c r="V8" s="26"/>
      <c r="W8" s="59" t="e">
        <f>IF(I8=$I$1,1,0)+IF(J8=$J$1,1,0)+IF(K8=$K$1,1,0)+IF(L8=$L$1,1,0)+IF(M8=$M$1,1,0)+IF(N8=$N$1,1,0)+IF(O8=$O$1,1,0)+IF(P8=$P$1,1,0)+IF(Q8=$Q$1,1,0)+IF(#REF!=#REF!,1,0)+IF(#REF!=#REF!,1,0)+IF(#REF!=#REF!,1,0)+IF(R8=$R$1,1,0)+IF(S8=$S$1,1,0)+IF(T8=$T$1,1,0)+IF(U8=$U$1,1,0)+IF(#REF!=#REF!,1,0)</f>
        <v>#REF!</v>
      </c>
      <c r="X8" s="60">
        <f>IF(U8&lt;&gt;"",V8+#REF!+(IF(U8=$U$1,0,60)+IF(#REF!=#REF!,0,60)),"")</f>
      </c>
      <c r="Y8" s="57" t="e">
        <f aca="true" t="shared" si="0" ref="Y8:Y18">IF(W8&lt;&gt;0,(W8+1-X8/(120*2))*100/(13+1),"")</f>
        <v>#REF!</v>
      </c>
      <c r="Z8" s="33" t="e">
        <f aca="true" t="shared" si="1" ref="Z8:Z18">IF(Y8&lt;&gt;"",Y8/$Y$3*100,"")</f>
        <v>#REF!</v>
      </c>
    </row>
    <row r="9" spans="1:26" ht="16.5" customHeight="1" hidden="1">
      <c r="A9" s="17"/>
      <c r="B9" s="7"/>
      <c r="C9" s="20"/>
      <c r="D9" s="6"/>
      <c r="E9" s="7"/>
      <c r="F9" s="7"/>
      <c r="G9" s="6"/>
      <c r="H9" s="15"/>
      <c r="I9" s="19"/>
      <c r="J9" s="7"/>
      <c r="K9" s="7"/>
      <c r="L9" s="7"/>
      <c r="M9" s="7"/>
      <c r="N9" s="7"/>
      <c r="O9" s="7"/>
      <c r="P9" s="7"/>
      <c r="Q9" s="7"/>
      <c r="R9" s="15"/>
      <c r="S9" s="15"/>
      <c r="T9" s="20"/>
      <c r="U9" s="27"/>
      <c r="V9" s="28"/>
      <c r="W9" s="50" t="e">
        <f>IF(I9=$I$1,1,0)+IF(J9=$J$1,1,0)+IF(K9=$K$1,1,0)+IF(L9=$L$1,1,0)+IF(M9=$M$1,1,0)+IF(N9=$N$1,1,0)+IF(O9=$O$1,1,0)+IF(P9=$P$1,1,0)+IF(Q9=$Q$1,1,0)+IF(#REF!=#REF!,1,0)+IF(#REF!=#REF!,1,0)+IF(#REF!=#REF!,1,0)+IF(R9=$R$1,1,0)+IF(S9=$S$1,1,0)+IF(T9=$T$1,1,0)+IF(U9=$U$1,1,0)+IF(#REF!=#REF!,1,0)</f>
        <v>#REF!</v>
      </c>
      <c r="X9" s="51">
        <f>IF(U9&lt;&gt;"",V9+#REF!+(IF(U9=$U$1,0,60)+IF(#REF!=#REF!,0,60)),"")</f>
      </c>
      <c r="Y9" s="38" t="e">
        <f t="shared" si="0"/>
        <v>#REF!</v>
      </c>
      <c r="Z9" s="33" t="e">
        <f t="shared" si="1"/>
        <v>#REF!</v>
      </c>
    </row>
    <row r="10" spans="1:26" ht="16.5" customHeight="1" hidden="1">
      <c r="A10" s="19"/>
      <c r="B10" s="7"/>
      <c r="C10" s="20"/>
      <c r="D10" s="36"/>
      <c r="E10" s="6"/>
      <c r="F10" s="6"/>
      <c r="G10" s="6"/>
      <c r="H10" s="15"/>
      <c r="I10" s="19"/>
      <c r="J10" s="7"/>
      <c r="K10" s="7"/>
      <c r="L10" s="7"/>
      <c r="M10" s="7"/>
      <c r="N10" s="7"/>
      <c r="O10" s="7"/>
      <c r="P10" s="7"/>
      <c r="Q10" s="7"/>
      <c r="R10" s="15"/>
      <c r="S10" s="15"/>
      <c r="T10" s="20"/>
      <c r="U10" s="27"/>
      <c r="V10" s="28"/>
      <c r="W10" s="50" t="e">
        <f>IF(I10=$I$1,1,0)+IF(J10=$J$1,1,0)+IF(K10=$K$1,1,0)+IF(L10=$L$1,1,0)+IF(M10=$M$1,1,0)+IF(N10=$N$1,1,0)+IF(O10=$O$1,1,0)+IF(P10=$P$1,1,0)+IF(Q10=$Q$1,1,0)+IF(#REF!=#REF!,1,0)+IF(#REF!=#REF!,1,0)+IF(#REF!=#REF!,1,0)+IF(R10=$R$1,1,0)+IF(S10=$S$1,1,0)+IF(T10=$T$1,1,0)+IF(U10=$U$1,1,0)+IF(#REF!=#REF!,1,0)</f>
        <v>#REF!</v>
      </c>
      <c r="X10" s="51">
        <f>IF(U10&lt;&gt;"",V10+#REF!+(IF(U10=$U$1,0,60)+IF(#REF!=#REF!,0,60)),"")</f>
      </c>
      <c r="Y10" s="38" t="e">
        <f t="shared" si="0"/>
        <v>#REF!</v>
      </c>
      <c r="Z10" s="33" t="e">
        <f t="shared" si="1"/>
        <v>#REF!</v>
      </c>
    </row>
    <row r="11" spans="1:26" ht="16.5" customHeight="1" hidden="1">
      <c r="A11" s="19"/>
      <c r="B11" s="7"/>
      <c r="C11" s="20"/>
      <c r="D11" s="36"/>
      <c r="E11" s="6"/>
      <c r="F11" s="6"/>
      <c r="G11" s="6"/>
      <c r="H11" s="15"/>
      <c r="I11" s="19"/>
      <c r="J11" s="7"/>
      <c r="K11" s="7"/>
      <c r="L11" s="7"/>
      <c r="M11" s="7"/>
      <c r="N11" s="7"/>
      <c r="O11" s="7"/>
      <c r="P11" s="7"/>
      <c r="Q11" s="7"/>
      <c r="R11" s="15"/>
      <c r="S11" s="15"/>
      <c r="T11" s="20"/>
      <c r="U11" s="27"/>
      <c r="V11" s="28"/>
      <c r="W11" s="50" t="e">
        <f>IF(I11=$I$1,1,0)+IF(J11=$J$1,1,0)+IF(K11=$K$1,1,0)+IF(L11=$L$1,1,0)+IF(M11=$M$1,1,0)+IF(N11=$N$1,1,0)+IF(O11=$O$1,1,0)+IF(P11=$P$1,1,0)+IF(Q11=$Q$1,1,0)+IF(#REF!=#REF!,1,0)+IF(#REF!=#REF!,1,0)+IF(#REF!=#REF!,1,0)+IF(R11=$R$1,1,0)+IF(S11=$S$1,1,0)+IF(T11=$T$1,1,0)+IF(U11=$U$1,1,0)+IF(#REF!=#REF!,1,0)</f>
        <v>#REF!</v>
      </c>
      <c r="X11" s="51">
        <f>IF(U11&lt;&gt;"",V11+#REF!+(IF(U11=$U$1,0,60)+IF(#REF!=#REF!,0,60)),"")</f>
      </c>
      <c r="Y11" s="38" t="e">
        <f t="shared" si="0"/>
        <v>#REF!</v>
      </c>
      <c r="Z11" s="33" t="e">
        <f t="shared" si="1"/>
        <v>#REF!</v>
      </c>
    </row>
    <row r="12" spans="1:26" ht="16.5" customHeight="1" hidden="1">
      <c r="A12" s="19"/>
      <c r="B12" s="7"/>
      <c r="C12" s="20"/>
      <c r="D12" s="36"/>
      <c r="E12" s="6"/>
      <c r="F12" s="6"/>
      <c r="G12" s="6"/>
      <c r="H12" s="15"/>
      <c r="I12" s="19"/>
      <c r="J12" s="7"/>
      <c r="K12" s="7"/>
      <c r="L12" s="7"/>
      <c r="M12" s="7"/>
      <c r="N12" s="7"/>
      <c r="O12" s="7"/>
      <c r="P12" s="7"/>
      <c r="Q12" s="7"/>
      <c r="R12" s="15"/>
      <c r="S12" s="15"/>
      <c r="T12" s="20"/>
      <c r="U12" s="27"/>
      <c r="V12" s="28"/>
      <c r="W12" s="50" t="e">
        <f>IF(I12=$I$1,1,0)+IF(J12=$J$1,1,0)+IF(K12=$K$1,1,0)+IF(L12=$L$1,1,0)+IF(M12=$M$1,1,0)+IF(N12=$N$1,1,0)+IF(O12=$O$1,1,0)+IF(P12=$P$1,1,0)+IF(Q12=$Q$1,1,0)+IF(#REF!=#REF!,1,0)+IF(#REF!=#REF!,1,0)+IF(#REF!=#REF!,1,0)+IF(R12=$R$1,1,0)+IF(S12=$S$1,1,0)+IF(T12=$T$1,1,0)+IF(U12=$U$1,1,0)+IF(#REF!=#REF!,1,0)</f>
        <v>#REF!</v>
      </c>
      <c r="X12" s="51">
        <f>IF(U12&lt;&gt;"",V12+#REF!+(IF(U12=$U$1,0,60)+IF(#REF!=#REF!,0,60)),"")</f>
      </c>
      <c r="Y12" s="38" t="e">
        <f t="shared" si="0"/>
        <v>#REF!</v>
      </c>
      <c r="Z12" s="33" t="e">
        <f t="shared" si="1"/>
        <v>#REF!</v>
      </c>
    </row>
    <row r="13" spans="1:26" ht="16.5" customHeight="1" hidden="1">
      <c r="A13" s="19"/>
      <c r="B13" s="7"/>
      <c r="C13" s="20"/>
      <c r="D13" s="36"/>
      <c r="E13" s="6"/>
      <c r="F13" s="6"/>
      <c r="G13" s="6"/>
      <c r="H13" s="15"/>
      <c r="I13" s="19"/>
      <c r="J13" s="7"/>
      <c r="K13" s="7"/>
      <c r="L13" s="7"/>
      <c r="M13" s="7"/>
      <c r="N13" s="7"/>
      <c r="O13" s="7"/>
      <c r="P13" s="7"/>
      <c r="Q13" s="7"/>
      <c r="R13" s="15"/>
      <c r="S13" s="15"/>
      <c r="T13" s="20"/>
      <c r="U13" s="27"/>
      <c r="V13" s="28"/>
      <c r="W13" s="50" t="e">
        <f>IF(I13=$I$1,1,0)+IF(J13=$J$1,1,0)+IF(K13=$K$1,1,0)+IF(L13=$L$1,1,0)+IF(M13=$M$1,1,0)+IF(N13=$N$1,1,0)+IF(O13=$O$1,1,0)+IF(P13=$P$1,1,0)+IF(Q13=$Q$1,1,0)+IF(#REF!=#REF!,1,0)+IF(#REF!=#REF!,1,0)+IF(#REF!=#REF!,1,0)+IF(R13=$R$1,1,0)+IF(S13=$S$1,1,0)+IF(T13=$T$1,1,0)+IF(U13=$U$1,1,0)+IF(#REF!=#REF!,1,0)</f>
        <v>#REF!</v>
      </c>
      <c r="X13" s="51">
        <f>IF(U13&lt;&gt;"",V13+#REF!+(IF(U13=$U$1,0,60)+IF(#REF!=#REF!,0,60)),"")</f>
      </c>
      <c r="Y13" s="38" t="e">
        <f t="shared" si="0"/>
        <v>#REF!</v>
      </c>
      <c r="Z13" s="33" t="e">
        <f t="shared" si="1"/>
        <v>#REF!</v>
      </c>
    </row>
    <row r="14" spans="1:26" ht="16.5" customHeight="1" hidden="1">
      <c r="A14" s="19"/>
      <c r="B14" s="7"/>
      <c r="C14" s="20"/>
      <c r="D14" s="36"/>
      <c r="E14" s="6"/>
      <c r="F14" s="6"/>
      <c r="G14" s="6"/>
      <c r="H14" s="15"/>
      <c r="I14" s="19"/>
      <c r="J14" s="7"/>
      <c r="K14" s="7"/>
      <c r="L14" s="7"/>
      <c r="M14" s="7"/>
      <c r="N14" s="7"/>
      <c r="O14" s="7"/>
      <c r="P14" s="7"/>
      <c r="Q14" s="7"/>
      <c r="R14" s="15"/>
      <c r="S14" s="15"/>
      <c r="T14" s="20"/>
      <c r="U14" s="27"/>
      <c r="V14" s="28"/>
      <c r="W14" s="50" t="e">
        <f>IF(I14=$I$1,1,0)+IF(J14=$J$1,1,0)+IF(K14=$K$1,1,0)+IF(L14=$L$1,1,0)+IF(M14=$M$1,1,0)+IF(N14=$N$1,1,0)+IF(O14=$O$1,1,0)+IF(P14=$P$1,1,0)+IF(Q14=$Q$1,1,0)+IF(#REF!=#REF!,1,0)+IF(#REF!=#REF!,1,0)+IF(#REF!=#REF!,1,0)+IF(R14=$R$1,1,0)+IF(S14=$S$1,1,0)+IF(T14=$T$1,1,0)+IF(U14=$U$1,1,0)+IF(#REF!=#REF!,1,0)</f>
        <v>#REF!</v>
      </c>
      <c r="X14" s="51">
        <f>IF(U14&lt;&gt;"",V14+#REF!+(IF(U14=$U$1,0,60)+IF(#REF!=#REF!,0,60)),"")</f>
      </c>
      <c r="Y14" s="38" t="e">
        <f t="shared" si="0"/>
        <v>#REF!</v>
      </c>
      <c r="Z14" s="33" t="e">
        <f t="shared" si="1"/>
        <v>#REF!</v>
      </c>
    </row>
    <row r="15" spans="1:26" ht="16.5" customHeight="1" hidden="1">
      <c r="A15" s="19"/>
      <c r="B15" s="7"/>
      <c r="C15" s="20"/>
      <c r="D15" s="36"/>
      <c r="E15" s="6"/>
      <c r="F15" s="6"/>
      <c r="G15" s="6"/>
      <c r="H15" s="15"/>
      <c r="I15" s="19"/>
      <c r="J15" s="7"/>
      <c r="K15" s="7"/>
      <c r="L15" s="7"/>
      <c r="M15" s="7"/>
      <c r="N15" s="7"/>
      <c r="O15" s="7"/>
      <c r="P15" s="7"/>
      <c r="Q15" s="7"/>
      <c r="R15" s="15"/>
      <c r="S15" s="15"/>
      <c r="T15" s="20"/>
      <c r="U15" s="27"/>
      <c r="V15" s="28"/>
      <c r="W15" s="50" t="e">
        <f>IF(I15=$I$1,1,0)+IF(J15=$J$1,1,0)+IF(K15=$K$1,1,0)+IF(L15=$L$1,1,0)+IF(M15=$M$1,1,0)+IF(N15=$N$1,1,0)+IF(O15=$O$1,1,0)+IF(P15=$P$1,1,0)+IF(Q15=$Q$1,1,0)+IF(#REF!=#REF!,1,0)+IF(#REF!=#REF!,1,0)+IF(#REF!=#REF!,1,0)+IF(R15=$R$1,1,0)+IF(S15=$S$1,1,0)+IF(T15=$T$1,1,0)+IF(U15=$U$1,1,0)+IF(#REF!=#REF!,1,0)</f>
        <v>#REF!</v>
      </c>
      <c r="X15" s="51">
        <f>IF(U15&lt;&gt;"",V15+#REF!+(IF(U15=$U$1,0,60)+IF(#REF!=#REF!,0,60)),"")</f>
      </c>
      <c r="Y15" s="38" t="e">
        <f t="shared" si="0"/>
        <v>#REF!</v>
      </c>
      <c r="Z15" s="33" t="e">
        <f t="shared" si="1"/>
        <v>#REF!</v>
      </c>
    </row>
    <row r="16" spans="1:26" ht="16.5" customHeight="1" hidden="1">
      <c r="A16" s="19"/>
      <c r="B16" s="7"/>
      <c r="C16" s="20"/>
      <c r="D16" s="36"/>
      <c r="E16" s="6"/>
      <c r="F16" s="6"/>
      <c r="G16" s="6"/>
      <c r="H16" s="15"/>
      <c r="I16" s="19"/>
      <c r="J16" s="7"/>
      <c r="K16" s="7"/>
      <c r="L16" s="7"/>
      <c r="M16" s="7"/>
      <c r="N16" s="7"/>
      <c r="O16" s="7"/>
      <c r="P16" s="7"/>
      <c r="Q16" s="7"/>
      <c r="R16" s="15"/>
      <c r="S16" s="15"/>
      <c r="T16" s="20"/>
      <c r="U16" s="27"/>
      <c r="V16" s="28"/>
      <c r="W16" s="50" t="e">
        <f>IF(I16=$I$1,1,0)+IF(J16=$J$1,1,0)+IF(K16=$K$1,1,0)+IF(L16=$L$1,1,0)+IF(M16=$M$1,1,0)+IF(N16=$N$1,1,0)+IF(O16=$O$1,1,0)+IF(P16=$P$1,1,0)+IF(Q16=$Q$1,1,0)+IF(#REF!=#REF!,1,0)+IF(#REF!=#REF!,1,0)+IF(#REF!=#REF!,1,0)+IF(R16=$R$1,1,0)+IF(S16=$S$1,1,0)+IF(T16=$T$1,1,0)+IF(U16=$U$1,1,0)+IF(#REF!=#REF!,1,0)</f>
        <v>#REF!</v>
      </c>
      <c r="X16" s="51">
        <f>IF(U16&lt;&gt;"",V16+#REF!+(IF(U16=$U$1,0,60)+IF(#REF!=#REF!,0,60)),"")</f>
      </c>
      <c r="Y16" s="38" t="e">
        <f t="shared" si="0"/>
        <v>#REF!</v>
      </c>
      <c r="Z16" s="33" t="e">
        <f t="shared" si="1"/>
        <v>#REF!</v>
      </c>
    </row>
    <row r="17" spans="1:26" ht="16.5" customHeight="1" hidden="1">
      <c r="A17" s="19"/>
      <c r="B17" s="7"/>
      <c r="C17" s="20"/>
      <c r="D17" s="36"/>
      <c r="E17" s="6"/>
      <c r="F17" s="6"/>
      <c r="G17" s="6"/>
      <c r="H17" s="15"/>
      <c r="I17" s="19"/>
      <c r="J17" s="7"/>
      <c r="K17" s="7"/>
      <c r="L17" s="7"/>
      <c r="M17" s="7"/>
      <c r="N17" s="7"/>
      <c r="O17" s="7"/>
      <c r="P17" s="7"/>
      <c r="Q17" s="7"/>
      <c r="R17" s="15"/>
      <c r="S17" s="15"/>
      <c r="T17" s="20"/>
      <c r="U17" s="27"/>
      <c r="V17" s="28"/>
      <c r="W17" s="50" t="e">
        <f>IF(I17=$I$1,1,0)+IF(J17=$J$1,1,0)+IF(K17=$K$1,1,0)+IF(L17=$L$1,1,0)+IF(M17=$M$1,1,0)+IF(N17=$N$1,1,0)+IF(O17=$O$1,1,0)+IF(P17=$P$1,1,0)+IF(Q17=$Q$1,1,0)+IF(#REF!=#REF!,1,0)+IF(#REF!=#REF!,1,0)+IF(#REF!=#REF!,1,0)+IF(R17=$R$1,1,0)+IF(S17=$S$1,1,0)+IF(T17=$T$1,1,0)+IF(U17=$U$1,1,0)+IF(#REF!=#REF!,1,0)</f>
        <v>#REF!</v>
      </c>
      <c r="X17" s="51">
        <f>IF(U17&lt;&gt;"",V17+#REF!+(IF(U17=$U$1,0,60)+IF(#REF!=#REF!,0,60)),"")</f>
      </c>
      <c r="Y17" s="38" t="e">
        <f t="shared" si="0"/>
        <v>#REF!</v>
      </c>
      <c r="Z17" s="33" t="e">
        <f t="shared" si="1"/>
        <v>#REF!</v>
      </c>
    </row>
    <row r="18" spans="1:26" ht="16.5" customHeight="1" hidden="1">
      <c r="A18" s="21"/>
      <c r="B18" s="12"/>
      <c r="C18" s="22"/>
      <c r="D18" s="37"/>
      <c r="E18" s="11"/>
      <c r="F18" s="11"/>
      <c r="G18" s="11"/>
      <c r="H18" s="16"/>
      <c r="I18" s="21"/>
      <c r="J18" s="12"/>
      <c r="K18" s="12"/>
      <c r="L18" s="12"/>
      <c r="M18" s="12"/>
      <c r="N18" s="12"/>
      <c r="O18" s="12"/>
      <c r="P18" s="12"/>
      <c r="Q18" s="12"/>
      <c r="R18" s="16"/>
      <c r="S18" s="16"/>
      <c r="T18" s="22"/>
      <c r="U18" s="29"/>
      <c r="V18" s="30"/>
      <c r="W18" s="52" t="e">
        <f>IF(I18=$I$1,1,0)+IF(J18=$J$1,1,0)+IF(K18=$K$1,1,0)+IF(L18=$L$1,1,0)+IF(M18=$M$1,1,0)+IF(N18=$N$1,1,0)+IF(O18=$O$1,1,0)+IF(P18=$P$1,1,0)+IF(Q18=$Q$1,1,0)+IF(#REF!=#REF!,1,0)+IF(#REF!=#REF!,1,0)+IF(#REF!=#REF!,1,0)+IF(R18=$R$1,1,0)+IF(S18=$S$1,1,0)+IF(T18=$T$1,1,0)+IF(U18=$U$1,1,0)+IF(#REF!=#REF!,1,0)</f>
        <v>#REF!</v>
      </c>
      <c r="X18" s="53">
        <f>IF(U18&lt;&gt;"",V18+#REF!+(IF(U18=$U$1,0,60)+IF(#REF!=#REF!,0,60)),"")</f>
      </c>
      <c r="Y18" s="39" t="e">
        <f t="shared" si="0"/>
        <v>#REF!</v>
      </c>
      <c r="Z18" s="33" t="e">
        <f t="shared" si="1"/>
        <v>#REF!</v>
      </c>
    </row>
    <row r="19" spans="1:26" s="2" customFormat="1" ht="16.5" customHeight="1">
      <c r="A19" s="40"/>
      <c r="B19" s="40"/>
      <c r="C19" s="40"/>
      <c r="D19" s="40"/>
      <c r="E19" s="40"/>
      <c r="F19" s="40"/>
      <c r="G19" s="40"/>
      <c r="H19" s="41" t="s">
        <v>27</v>
      </c>
      <c r="I19" s="40">
        <f aca="true" t="shared" si="2" ref="I19:U19">COUNTIF(I3:I18,I1)</f>
        <v>1</v>
      </c>
      <c r="J19" s="40">
        <f t="shared" si="2"/>
        <v>1</v>
      </c>
      <c r="K19" s="40">
        <f t="shared" si="2"/>
        <v>1</v>
      </c>
      <c r="L19" s="40">
        <f t="shared" si="2"/>
        <v>1</v>
      </c>
      <c r="M19" s="40">
        <f t="shared" si="2"/>
        <v>1</v>
      </c>
      <c r="N19" s="40">
        <f t="shared" si="2"/>
        <v>1</v>
      </c>
      <c r="O19" s="40">
        <f t="shared" si="2"/>
        <v>1</v>
      </c>
      <c r="P19" s="40">
        <f t="shared" si="2"/>
        <v>1</v>
      </c>
      <c r="Q19" s="40">
        <f t="shared" si="2"/>
        <v>0</v>
      </c>
      <c r="R19" s="40">
        <f t="shared" si="2"/>
        <v>0</v>
      </c>
      <c r="S19" s="40">
        <f t="shared" si="2"/>
        <v>0</v>
      </c>
      <c r="T19" s="40">
        <f t="shared" si="2"/>
        <v>0</v>
      </c>
      <c r="U19" s="99">
        <f t="shared" si="2"/>
        <v>1</v>
      </c>
      <c r="V19" s="99"/>
      <c r="W19" s="54"/>
      <c r="X19" s="54"/>
      <c r="Y19" s="45"/>
      <c r="Z19" s="32"/>
    </row>
    <row r="20" spans="1:26" s="2" customFormat="1" ht="16.5" customHeight="1">
      <c r="A20" s="42"/>
      <c r="B20" s="42"/>
      <c r="C20" s="42"/>
      <c r="D20" s="42"/>
      <c r="E20" s="42"/>
      <c r="F20" s="42"/>
      <c r="G20" s="42"/>
      <c r="H20" s="43" t="s">
        <v>28</v>
      </c>
      <c r="I20" s="42">
        <f aca="true" t="shared" si="3" ref="I20:Q20">COUNTA(I3:I18)</f>
        <v>1</v>
      </c>
      <c r="J20" s="42">
        <f t="shared" si="3"/>
        <v>1</v>
      </c>
      <c r="K20" s="42">
        <f t="shared" si="3"/>
        <v>1</v>
      </c>
      <c r="L20" s="42">
        <f t="shared" si="3"/>
        <v>1</v>
      </c>
      <c r="M20" s="42">
        <f t="shared" si="3"/>
        <v>1</v>
      </c>
      <c r="N20" s="42">
        <f t="shared" si="3"/>
        <v>1</v>
      </c>
      <c r="O20" s="42">
        <f t="shared" si="3"/>
        <v>1</v>
      </c>
      <c r="P20" s="42">
        <f t="shared" si="3"/>
        <v>1</v>
      </c>
      <c r="Q20" s="42">
        <f t="shared" si="3"/>
        <v>1</v>
      </c>
      <c r="R20" s="42">
        <f>COUNTA(R3:R18)</f>
        <v>0</v>
      </c>
      <c r="S20" s="42">
        <f>COUNTA(S3:S18)</f>
        <v>0</v>
      </c>
      <c r="T20" s="42">
        <f>COUNTA(T3:T18)</f>
        <v>0</v>
      </c>
      <c r="U20" s="95">
        <f>COUNTA(U3:U18)</f>
        <v>1</v>
      </c>
      <c r="V20" s="95"/>
      <c r="W20" s="55"/>
      <c r="X20" s="55"/>
      <c r="Y20" s="66"/>
      <c r="Z20" s="32"/>
    </row>
    <row r="21" spans="1:26" s="2" customFormat="1" ht="16.5" customHeight="1">
      <c r="A21" s="42"/>
      <c r="B21" s="42"/>
      <c r="C21" s="42"/>
      <c r="D21" s="42"/>
      <c r="E21" s="42"/>
      <c r="F21" s="42"/>
      <c r="G21" s="42"/>
      <c r="H21" s="43" t="s">
        <v>29</v>
      </c>
      <c r="I21" s="44">
        <f aca="true" t="shared" si="4" ref="I21:Q21">IF(I20&lt;&gt;0,100*(I20-I19)/I20,0)</f>
        <v>0</v>
      </c>
      <c r="J21" s="44">
        <f t="shared" si="4"/>
        <v>0</v>
      </c>
      <c r="K21" s="44">
        <f t="shared" si="4"/>
        <v>0</v>
      </c>
      <c r="L21" s="44">
        <f t="shared" si="4"/>
        <v>0</v>
      </c>
      <c r="M21" s="44">
        <f t="shared" si="4"/>
        <v>0</v>
      </c>
      <c r="N21" s="44">
        <f t="shared" si="4"/>
        <v>0</v>
      </c>
      <c r="O21" s="44">
        <f t="shared" si="4"/>
        <v>0</v>
      </c>
      <c r="P21" s="44">
        <f t="shared" si="4"/>
        <v>0</v>
      </c>
      <c r="Q21" s="44">
        <f t="shared" si="4"/>
        <v>100</v>
      </c>
      <c r="R21" s="44">
        <f>IF(R20&lt;&gt;0,100*(R20-R19)/R20,0)</f>
        <v>0</v>
      </c>
      <c r="S21" s="44">
        <f>IF(S20&lt;&gt;0,100*(S20-S19)/S20,0)</f>
        <v>0</v>
      </c>
      <c r="T21" s="44">
        <f>IF(T20&lt;&gt;0,100*(T20-T19)/T20,0)</f>
        <v>0</v>
      </c>
      <c r="U21" s="96">
        <f>IF(U20&lt;&gt;0,100*(U20-U19)/U20,0)</f>
        <v>0</v>
      </c>
      <c r="V21" s="96"/>
      <c r="W21" s="55"/>
      <c r="X21" s="55"/>
      <c r="Y21" s="66"/>
      <c r="Z21" s="32"/>
    </row>
  </sheetData>
  <mergeCells count="5">
    <mergeCell ref="U20:V20"/>
    <mergeCell ref="U21:V21"/>
    <mergeCell ref="A1:C1"/>
    <mergeCell ref="U1:V1"/>
    <mergeCell ref="U19:V19"/>
  </mergeCells>
  <conditionalFormatting sqref="U3:U7 I3:Q7">
    <cfRule type="cellIs" priority="1" dxfId="0" operator="equal" stopIfTrue="1">
      <formula>I$1</formula>
    </cfRule>
    <cfRule type="cellIs" priority="2" dxfId="1" operator="notEqual" stopIfTrue="1">
      <formula>I$1</formula>
    </cfRule>
  </conditionalFormatting>
  <printOptions/>
  <pageMargins left="0.75" right="0.75" top="1.83" bottom="1" header="0.53" footer="0"/>
  <pageSetup orientation="landscape" paperSize="9" r:id="rId1"/>
  <headerFooter alignWithMargins="0">
    <oddHeader>&amp;LPre-O - Krajna vas
TRAIL-O MEETING
KAMARIJA - 27.06.2010.&amp;R&amp;36N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Zdenko</dc:creator>
  <cp:keywords/>
  <dc:description/>
  <cp:lastModifiedBy>Klemen</cp:lastModifiedBy>
  <cp:lastPrinted>2010-06-27T13:19:14Z</cp:lastPrinted>
  <dcterms:created xsi:type="dcterms:W3CDTF">2006-04-03T11:32:57Z</dcterms:created>
  <dcterms:modified xsi:type="dcterms:W3CDTF">2010-06-27T13:53:26Z</dcterms:modified>
  <cp:category/>
  <cp:version/>
  <cp:contentType/>
  <cp:contentStatus/>
</cp:coreProperties>
</file>