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20" tabRatio="799" activeTab="0"/>
  </bookViews>
  <sheets>
    <sheet name="Category E" sheetId="1" r:id="rId1"/>
    <sheet name="Category A" sheetId="2" r:id="rId2"/>
  </sheets>
  <definedNames>
    <definedName name="_xlnm.Print_Area" localSheetId="1">'Category A'!$A$4:$AX$55</definedName>
    <definedName name="_xlnm.Print_Area" localSheetId="0">'Category E'!$A$4:$AX$55</definedName>
  </definedNames>
  <calcPr fullCalcOnLoad="1"/>
</workbook>
</file>

<file path=xl/sharedStrings.xml><?xml version="1.0" encoding="utf-8"?>
<sst xmlns="http://schemas.openxmlformats.org/spreadsheetml/2006/main" count="770" uniqueCount="93">
  <si>
    <t>A</t>
  </si>
  <si>
    <t>B</t>
  </si>
  <si>
    <t>CRO</t>
  </si>
  <si>
    <t>OPEN</t>
  </si>
  <si>
    <t>PARA</t>
  </si>
  <si>
    <t>T1</t>
  </si>
  <si>
    <t>T2</t>
  </si>
  <si>
    <t>t1</t>
  </si>
  <si>
    <t>t2</t>
  </si>
  <si>
    <t>NAME</t>
  </si>
  <si>
    <t>CLUB</t>
  </si>
  <si>
    <t>COUNTRY</t>
  </si>
  <si>
    <t>POINTS</t>
  </si>
  <si>
    <t>TIME</t>
  </si>
  <si>
    <t>C</t>
  </si>
  <si>
    <t>Z</t>
  </si>
  <si>
    <t>D</t>
  </si>
  <si>
    <t>Correct answers</t>
  </si>
  <si>
    <t>Given answers</t>
  </si>
  <si>
    <t>Percent incorrect answers</t>
  </si>
  <si>
    <t>CLASS</t>
  </si>
  <si>
    <t>AGE</t>
  </si>
  <si>
    <t>JUN</t>
  </si>
  <si>
    <t>FINAL</t>
  </si>
  <si>
    <t>START</t>
  </si>
  <si>
    <t>FINISH</t>
  </si>
  <si>
    <t>COURSE</t>
  </si>
  <si>
    <t>E</t>
  </si>
  <si>
    <t>PENALTY</t>
  </si>
  <si>
    <t>T3</t>
  </si>
  <si>
    <t>t3</t>
  </si>
  <si>
    <t>T4</t>
  </si>
  <si>
    <t>t4</t>
  </si>
  <si>
    <t>T5</t>
  </si>
  <si>
    <t>t5</t>
  </si>
  <si>
    <t>Time limit OPEN:</t>
  </si>
  <si>
    <t>Time limit PARA:</t>
  </si>
  <si>
    <t>Total controls:</t>
  </si>
  <si>
    <t>Total time controls:</t>
  </si>
  <si>
    <t>O / P</t>
  </si>
  <si>
    <t>S / J</t>
  </si>
  <si>
    <t>CUP</t>
  </si>
  <si>
    <t>hh:mm:ss</t>
  </si>
  <si>
    <t>min</t>
  </si>
  <si>
    <t>sec</t>
  </si>
  <si>
    <t>OK Orion</t>
  </si>
  <si>
    <t>O</t>
  </si>
  <si>
    <t>J</t>
  </si>
  <si>
    <t>Krešo Keresteš</t>
  </si>
  <si>
    <t>Anja Babič</t>
  </si>
  <si>
    <t>Mateja Keresteš</t>
  </si>
  <si>
    <t>Niko Čižek</t>
  </si>
  <si>
    <t>Timi Čižek</t>
  </si>
  <si>
    <t>Vlado Sedej</t>
  </si>
  <si>
    <t>Ivo Tišljar</t>
  </si>
  <si>
    <t>Emil Kacin</t>
  </si>
  <si>
    <t>Elvio Cereser</t>
  </si>
  <si>
    <t>Fabio Angeli</t>
  </si>
  <si>
    <t>Susy De Pieri</t>
  </si>
  <si>
    <t>CUS Parma</t>
  </si>
  <si>
    <t>OK Vihor</t>
  </si>
  <si>
    <t>OK Trzin</t>
  </si>
  <si>
    <t>OK Azimut</t>
  </si>
  <si>
    <t>SLO</t>
  </si>
  <si>
    <t>ITA</t>
  </si>
  <si>
    <t>S</t>
  </si>
  <si>
    <t>P</t>
  </si>
  <si>
    <t>Jasminka Cindrić - Perković</t>
  </si>
  <si>
    <t>Fulvio Lenarduzzi</t>
  </si>
  <si>
    <t>ASD Orienteering school Friuli</t>
  </si>
  <si>
    <t>Tiziano Minuzzo</t>
  </si>
  <si>
    <t>Remo Madella</t>
  </si>
  <si>
    <t>Svetlana Šremcer</t>
  </si>
  <si>
    <t>Alessandro Casarin</t>
  </si>
  <si>
    <t>Orienteering Swallows Noale</t>
  </si>
  <si>
    <t>Renato Bettin</t>
  </si>
  <si>
    <t>Donatella Vecchies</t>
  </si>
  <si>
    <t>Semiperdo Orienteering Maniago</t>
  </si>
  <si>
    <t>GSD Corivorivo</t>
  </si>
  <si>
    <t>Alessio Rozzi</t>
  </si>
  <si>
    <t>SSD Gaja</t>
  </si>
  <si>
    <t>Fulvio Pacor</t>
  </si>
  <si>
    <t>Janko Lapajne</t>
  </si>
  <si>
    <t>Klemen Kenda</t>
  </si>
  <si>
    <t>Feike Alewijnse</t>
  </si>
  <si>
    <t>DP Pre-O Slovenije - Idrija</t>
  </si>
  <si>
    <t>19.06.2011.</t>
  </si>
  <si>
    <t xml:space="preserve">B </t>
  </si>
  <si>
    <t>X</t>
  </si>
  <si>
    <t>R</t>
  </si>
  <si>
    <t>b</t>
  </si>
  <si>
    <t xml:space="preserve"> C</t>
  </si>
  <si>
    <t>NED</t>
  </si>
</sst>
</file>

<file path=xl/styles.xml><?xml version="1.0" encoding="utf-8"?>
<styleSheet xmlns="http://schemas.openxmlformats.org/spreadsheetml/2006/main">
  <numFmts count="2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"/>
    <numFmt numFmtId="181" formatCode="#0"/>
    <numFmt numFmtId="182" formatCode="#00"/>
    <numFmt numFmtId="183" formatCode="00"/>
  </numFmts>
  <fonts count="2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21" fontId="2" fillId="8" borderId="10" xfId="0" applyNumberFormat="1" applyFont="1" applyFill="1" applyBorder="1" applyAlignment="1">
      <alignment horizontal="center" vertical="center"/>
    </xf>
    <xf numFmtId="21" fontId="2" fillId="8" borderId="12" xfId="0" applyNumberFormat="1" applyFont="1" applyFill="1" applyBorder="1" applyAlignment="1">
      <alignment horizontal="center" vertical="center"/>
    </xf>
    <xf numFmtId="2" fontId="2" fillId="8" borderId="1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2" fontId="2" fillId="8" borderId="0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1" fontId="1" fillId="0" borderId="0" xfId="0" applyNumberFormat="1" applyFont="1" applyFill="1" applyAlignment="1">
      <alignment vertical="center"/>
    </xf>
    <xf numFmtId="2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27" xfId="0" applyFont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2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2" fontId="2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1" fillId="0" borderId="31" xfId="0" applyFont="1" applyFill="1" applyBorder="1" applyAlignment="1">
      <alignment horizontal="center" vertical="center"/>
    </xf>
    <xf numFmtId="21" fontId="1" fillId="0" borderId="31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vertical="center"/>
    </xf>
    <xf numFmtId="0" fontId="1" fillId="4" borderId="35" xfId="0" applyFont="1" applyFill="1" applyBorder="1" applyAlignment="1">
      <alignment vertical="center"/>
    </xf>
    <xf numFmtId="0" fontId="1" fillId="4" borderId="36" xfId="0" applyFont="1" applyFill="1" applyBorder="1" applyAlignment="1">
      <alignment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21" fontId="1" fillId="4" borderId="38" xfId="0" applyNumberFormat="1" applyFont="1" applyFill="1" applyBorder="1" applyAlignment="1">
      <alignment horizontal="center" vertical="center"/>
    </xf>
    <xf numFmtId="21" fontId="1" fillId="4" borderId="39" xfId="0" applyNumberFormat="1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21" fontId="1" fillId="4" borderId="41" xfId="0" applyNumberFormat="1" applyFont="1" applyFill="1" applyBorder="1" applyAlignment="1">
      <alignment horizontal="center" vertical="center"/>
    </xf>
    <xf numFmtId="21" fontId="1" fillId="4" borderId="37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vertical="center"/>
    </xf>
    <xf numFmtId="0" fontId="1" fillId="4" borderId="42" xfId="0" applyFont="1" applyFill="1" applyBorder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21" fontId="1" fillId="4" borderId="34" xfId="0" applyNumberFormat="1" applyFont="1" applyFill="1" applyBorder="1" applyAlignment="1">
      <alignment horizontal="center" vertical="center"/>
    </xf>
    <xf numFmtId="21" fontId="1" fillId="4" borderId="45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vertical="center"/>
    </xf>
    <xf numFmtId="0" fontId="2" fillId="8" borderId="47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dxfs count="14">
    <dxf>
      <font>
        <color indexed="14"/>
      </font>
    </dxf>
    <dxf>
      <font>
        <color indexed="14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b/>
        <i val="0"/>
      </font>
    </dxf>
    <dxf>
      <font>
        <color indexed="14"/>
      </font>
    </dxf>
    <dxf>
      <font>
        <color indexed="14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A65"/>
  <sheetViews>
    <sheetView tabSelected="1" zoomScale="90" zoomScaleNormal="90" zoomScalePageLayoutView="0" workbookViewId="0" topLeftCell="A1">
      <pane xSplit="7" ySplit="5" topLeftCell="H16" activePane="bottomRight" state="frozen"/>
      <selection pane="topLeft" activeCell="A1" sqref="A1"/>
      <selection pane="topRight" activeCell="I1" sqref="I1"/>
      <selection pane="bottomLeft" activeCell="A3" sqref="A3"/>
      <selection pane="bottomRight" activeCell="G18" sqref="G18"/>
    </sheetView>
  </sheetViews>
  <sheetFormatPr defaultColWidth="9.140625" defaultRowHeight="16.5" customHeight="1"/>
  <cols>
    <col min="1" max="4" width="4.7109375" style="24" customWidth="1"/>
    <col min="5" max="6" width="16.7109375" style="27" customWidth="1"/>
    <col min="7" max="7" width="7.421875" style="24" bestFit="1" customWidth="1"/>
    <col min="8" max="9" width="5.7109375" style="24" customWidth="1"/>
    <col min="10" max="29" width="3.7109375" style="27" customWidth="1"/>
    <col min="30" max="34" width="3.7109375" style="27" hidden="1" customWidth="1"/>
    <col min="35" max="40" width="3.7109375" style="28" customWidth="1"/>
    <col min="41" max="44" width="3.7109375" style="28" hidden="1" customWidth="1"/>
    <col min="45" max="46" width="7.7109375" style="29" customWidth="1"/>
    <col min="47" max="47" width="6.7109375" style="55" customWidth="1"/>
    <col min="48" max="50" width="6.7109375" style="28" customWidth="1"/>
    <col min="51" max="52" width="7.7109375" style="39" customWidth="1"/>
    <col min="53" max="53" width="7.7109375" style="27" customWidth="1"/>
    <col min="54" max="16384" width="9.140625" style="27" customWidth="1"/>
  </cols>
  <sheetData>
    <row r="1" spans="1:52" ht="16.5" customHeight="1">
      <c r="A1" s="57" t="s">
        <v>85</v>
      </c>
      <c r="AT1" s="30" t="s">
        <v>35</v>
      </c>
      <c r="AU1" s="11">
        <v>130</v>
      </c>
      <c r="AV1" s="27"/>
      <c r="AX1" s="31" t="s">
        <v>37</v>
      </c>
      <c r="AY1" s="3">
        <f>COUNTIF(J4:AH4,"A")+COUNTIF(J4:AH4,"B")+COUNTIF(J4:AH4,"C")+COUNTIF(J4:AH4,"D")+COUNTIF(J4:AH4,"E")+COUNTIF(J4:AH4,"Z")</f>
        <v>16</v>
      </c>
      <c r="AZ1" s="27"/>
    </row>
    <row r="2" spans="1:52" ht="16.5" customHeight="1">
      <c r="A2" s="57" t="s">
        <v>86</v>
      </c>
      <c r="AT2" s="30" t="s">
        <v>36</v>
      </c>
      <c r="AU2" s="12">
        <v>130</v>
      </c>
      <c r="AV2" s="27"/>
      <c r="AX2" s="31" t="s">
        <v>38</v>
      </c>
      <c r="AY2" s="10">
        <f>COUNTIF(AI4:AR4,"A")+COUNTIF(AI4:AR4,"B")+COUNTIF(AI4:AR4,"C")+COUNTIF(AI4:AR4,"D")+COUNTIF(AI4:AR4,"E")+COUNTIF(AI4:AR4,"Z")</f>
        <v>3</v>
      </c>
      <c r="AZ2" s="27"/>
    </row>
    <row r="3" spans="46:53" ht="16.5" customHeight="1" thickBot="1">
      <c r="AT3" s="30"/>
      <c r="AU3" s="2"/>
      <c r="AV3" s="27"/>
      <c r="AX3" s="31"/>
      <c r="AY3" s="10"/>
      <c r="AZ3" s="24"/>
      <c r="BA3" s="24"/>
    </row>
    <row r="4" spans="1:53" s="1" customFormat="1" ht="16.5" customHeight="1" thickBot="1">
      <c r="A4" s="94" t="s">
        <v>23</v>
      </c>
      <c r="B4" s="95"/>
      <c r="C4" s="95"/>
      <c r="D4" s="96"/>
      <c r="H4" s="24" t="s">
        <v>39</v>
      </c>
      <c r="I4" s="24" t="s">
        <v>40</v>
      </c>
      <c r="J4" s="13" t="s">
        <v>1</v>
      </c>
      <c r="K4" s="14" t="s">
        <v>89</v>
      </c>
      <c r="L4" s="14" t="s">
        <v>15</v>
      </c>
      <c r="M4" s="14" t="s">
        <v>89</v>
      </c>
      <c r="N4" s="14" t="s">
        <v>16</v>
      </c>
      <c r="O4" s="14" t="s">
        <v>15</v>
      </c>
      <c r="P4" s="14" t="s">
        <v>0</v>
      </c>
      <c r="Q4" s="14" t="s">
        <v>0</v>
      </c>
      <c r="R4" s="14" t="s">
        <v>15</v>
      </c>
      <c r="S4" s="14" t="s">
        <v>14</v>
      </c>
      <c r="T4" s="14" t="s">
        <v>0</v>
      </c>
      <c r="U4" s="14" t="s">
        <v>89</v>
      </c>
      <c r="V4" s="14" t="s">
        <v>0</v>
      </c>
      <c r="W4" s="14" t="s">
        <v>15</v>
      </c>
      <c r="X4" s="14" t="s">
        <v>89</v>
      </c>
      <c r="Y4" s="14" t="s">
        <v>0</v>
      </c>
      <c r="Z4" s="14" t="s">
        <v>14</v>
      </c>
      <c r="AA4" s="14" t="s">
        <v>15</v>
      </c>
      <c r="AB4" s="14" t="s">
        <v>14</v>
      </c>
      <c r="AC4" s="14" t="s">
        <v>0</v>
      </c>
      <c r="AD4" s="14"/>
      <c r="AE4" s="14"/>
      <c r="AF4" s="14"/>
      <c r="AG4" s="14"/>
      <c r="AH4" s="15"/>
      <c r="AI4" s="97" t="s">
        <v>1</v>
      </c>
      <c r="AJ4" s="98"/>
      <c r="AK4" s="97" t="s">
        <v>27</v>
      </c>
      <c r="AL4" s="98"/>
      <c r="AM4" s="97" t="s">
        <v>0</v>
      </c>
      <c r="AN4" s="98"/>
      <c r="AO4" s="97"/>
      <c r="AP4" s="98"/>
      <c r="AQ4" s="97"/>
      <c r="AR4" s="98"/>
      <c r="AS4" s="25" t="s">
        <v>42</v>
      </c>
      <c r="AT4" s="25" t="s">
        <v>42</v>
      </c>
      <c r="AU4" s="24" t="s">
        <v>43</v>
      </c>
      <c r="AV4" s="2"/>
      <c r="AW4" s="2"/>
      <c r="AX4" s="26" t="s">
        <v>44</v>
      </c>
      <c r="AZ4" s="56">
        <v>100</v>
      </c>
      <c r="BA4" s="56">
        <v>100</v>
      </c>
    </row>
    <row r="5" spans="1:53" s="1" customFormat="1" ht="16.5" customHeight="1" thickBot="1">
      <c r="A5" s="16" t="s">
        <v>3</v>
      </c>
      <c r="B5" s="5" t="s">
        <v>4</v>
      </c>
      <c r="C5" s="6" t="s">
        <v>22</v>
      </c>
      <c r="D5" s="64" t="s">
        <v>63</v>
      </c>
      <c r="E5" s="4" t="s">
        <v>9</v>
      </c>
      <c r="F5" s="5" t="s">
        <v>10</v>
      </c>
      <c r="G5" s="6" t="s">
        <v>11</v>
      </c>
      <c r="H5" s="5" t="s">
        <v>20</v>
      </c>
      <c r="I5" s="5" t="s">
        <v>21</v>
      </c>
      <c r="J5" s="16">
        <v>1</v>
      </c>
      <c r="K5" s="5">
        <v>2</v>
      </c>
      <c r="L5" s="5">
        <v>3</v>
      </c>
      <c r="M5" s="5">
        <v>4</v>
      </c>
      <c r="N5" s="5">
        <v>5</v>
      </c>
      <c r="O5" s="5">
        <v>6</v>
      </c>
      <c r="P5" s="5">
        <v>7</v>
      </c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  <c r="X5" s="5">
        <v>15</v>
      </c>
      <c r="Y5" s="5">
        <v>16</v>
      </c>
      <c r="Z5" s="5">
        <v>17</v>
      </c>
      <c r="AA5" s="5">
        <v>18</v>
      </c>
      <c r="AB5" s="5">
        <v>19</v>
      </c>
      <c r="AC5" s="5">
        <v>20</v>
      </c>
      <c r="AD5" s="5">
        <v>21</v>
      </c>
      <c r="AE5" s="5">
        <v>22</v>
      </c>
      <c r="AF5" s="5">
        <v>23</v>
      </c>
      <c r="AG5" s="5">
        <v>24</v>
      </c>
      <c r="AH5" s="17">
        <v>25</v>
      </c>
      <c r="AI5" s="16" t="s">
        <v>5</v>
      </c>
      <c r="AJ5" s="17" t="s">
        <v>7</v>
      </c>
      <c r="AK5" s="16" t="s">
        <v>6</v>
      </c>
      <c r="AL5" s="17" t="s">
        <v>8</v>
      </c>
      <c r="AM5" s="16" t="s">
        <v>29</v>
      </c>
      <c r="AN5" s="17" t="s">
        <v>30</v>
      </c>
      <c r="AO5" s="16" t="s">
        <v>31</v>
      </c>
      <c r="AP5" s="17" t="s">
        <v>32</v>
      </c>
      <c r="AQ5" s="16" t="s">
        <v>33</v>
      </c>
      <c r="AR5" s="17" t="s">
        <v>34</v>
      </c>
      <c r="AS5" s="7" t="s">
        <v>24</v>
      </c>
      <c r="AT5" s="8" t="s">
        <v>25</v>
      </c>
      <c r="AU5" s="9" t="s">
        <v>26</v>
      </c>
      <c r="AV5" s="18" t="s">
        <v>28</v>
      </c>
      <c r="AW5" s="18" t="s">
        <v>12</v>
      </c>
      <c r="AX5" s="19" t="s">
        <v>13</v>
      </c>
      <c r="AZ5" s="20" t="s">
        <v>41</v>
      </c>
      <c r="BA5" s="12" t="s">
        <v>2</v>
      </c>
    </row>
    <row r="6" spans="1:53" ht="16.5" customHeight="1" hidden="1">
      <c r="A6" s="32">
        <v>14</v>
      </c>
      <c r="B6" s="33">
        <f ca="1">IF(H6="P",COUNTIF(H$6:INDIRECT("F"&amp;ROW()),"P"),"")</f>
      </c>
      <c r="C6" s="34">
        <f ca="1">IF(I6="J",COUNTIF(I$6:INDIRECT("G"&amp;ROW()),"J"),"")</f>
      </c>
      <c r="D6" s="35">
        <f ca="1">IF(G6=$D$5,COUNTIF(G$6:INDIRECT("I"&amp;ROW()),$D$5),"")</f>
      </c>
      <c r="E6" s="68" t="s">
        <v>81</v>
      </c>
      <c r="F6" s="68" t="s">
        <v>80</v>
      </c>
      <c r="G6" s="69" t="s">
        <v>64</v>
      </c>
      <c r="H6" s="70" t="s">
        <v>46</v>
      </c>
      <c r="I6" s="70" t="s">
        <v>65</v>
      </c>
      <c r="J6" s="71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  <c r="AI6" s="71"/>
      <c r="AJ6" s="73"/>
      <c r="AK6" s="71"/>
      <c r="AL6" s="73"/>
      <c r="AM6" s="71"/>
      <c r="AN6" s="73"/>
      <c r="AO6" s="71"/>
      <c r="AP6" s="73"/>
      <c r="AQ6" s="71"/>
      <c r="AR6" s="73"/>
      <c r="AS6" s="74"/>
      <c r="AT6" s="75"/>
      <c r="AU6" s="36">
        <f>IF(AT6,(AT6-AS6)*1440,"")</f>
      </c>
      <c r="AV6" s="37">
        <f>IF(H6="O",IF(AND(AU6&lt;&gt;"",AU6&gt;$AU$1),ROUNDUP(($AU$1-AU6)/5,0),0),IF(AND(AU6&lt;&gt;"",AU6&gt;$AU$2),ROUNDUP(($AU$2-AU6)/5,0),0))</f>
        <v>0</v>
      </c>
      <c r="AW6" s="63">
        <f>AV6+IF(AND(J6&lt;&gt;"",J6=$J$4),1,0)+IF(AND(K6&lt;&gt;"",K6=$K$4),1,0)+IF(AND(L6&lt;&gt;"",L6=$L$4),1,0)+IF(AND(M6&lt;&gt;"",M6=$M$4),1,0)+IF(AND(N6&lt;&gt;"",N6=$N$4),1,0)+IF(AND(O6&lt;&gt;"",O6=$O$4),1,0)+IF(AND(P6&lt;&gt;"",P6=$P$4),1,0)+IF(AND(Q6&lt;&gt;"",Q6=$Q$4),1,0)+IF(AND(R6&lt;&gt;"",R6=$R$4),1,0)+IF(AND(S6&lt;&gt;"",S6=$S$4),1,0)+IF(AND(T6&lt;&gt;"",T6=$T$4),1,0)+IF(AND(U6&lt;&gt;"",U6=$U$4),1,0)+IF(AND(V6&lt;&gt;"",V6=$V$4),1,0)+IF(AND(W6&lt;&gt;"",W6=$W$4),1,0)+IF(AND(X6&lt;&gt;"",X6=$X$4),1,0)+IF(AND(Y6&lt;&gt;"",Y6=$Y$4),1,0)+IF(AND(Z6&lt;&gt;"",Z6=$Z$4),1,0)+IF(AND(AA6&lt;&gt;"",AA6=$AA$4),1,0)+IF(AND(AB6&lt;&gt;"",AB6=$AB$4),1,0)+IF(AND(AC6&lt;&gt;"",AC6=$AC$4),1,0)+IF(AND(AD6&lt;&gt;"",AD6=$AD$4),1,0)+IF(AND(AE6&lt;&gt;"",AE6=$AE$4),1,0)+IF(AND(AF6&lt;&gt;"",AF6=$AF$4),1,0)+IF(AND(AG6&lt;&gt;"",AG6=$AG$4),1,0)+IF(AND(AH6&lt;&gt;"",AH6=$AH$4),1,0)+IF(AND(AI6&lt;&gt;"",AI6=$AI$4),1,0)+IF(AND(AK6&lt;&gt;"",AK6=$AK$4),1,0)+IF(AND(AM6&lt;&gt;"",AM6=$AM$4),1,0)+IF(AND(AO6&lt;&gt;"",AO6=$AO$4),1,0)+IF(AND(AQ6&lt;&gt;"",AQ6=$AQ$4),1,0)</f>
        <v>0</v>
      </c>
      <c r="AX6" s="21">
        <f>AJ6+AL6+AN6+AP6+AR6+IF(AI6&lt;&gt;"",IF(AI6=$AI$4,0,60),0)+IF(AK6&lt;&gt;"",IF(AK6=$AK$4,0,60),0)+IF(AM6&lt;&gt;"",IF(AM6=$AM$4,0,60),0)+IF(AO6&lt;&gt;"",IF(AO6=$AO$4,0,60),0)+IF(AQ6&lt;&gt;"",IF(AQ6=$AQ$4,0,60),0)</f>
        <v>0</v>
      </c>
      <c r="AY6" s="38">
        <f>IF(AND($AY$2&lt;&gt;0,AX6&lt;&gt;0),(AW6+1-AX6/(120*$AY$2))*100/($AY$1+$AY$2+1),"")</f>
      </c>
      <c r="AZ6" s="93">
        <f>IF(AY6&lt;&gt;"",AY6/$AY$6*$AZ$4,"")</f>
      </c>
      <c r="BA6" s="39">
        <f>IF(AND(AY6&lt;&gt;"",G6=$BA$5),AY6/VLOOKUP(1,$D$6:$AY$49,48,FALSE)*$BA$4,"")</f>
      </c>
    </row>
    <row r="7" spans="1:53" ht="16.5" customHeight="1">
      <c r="A7" s="32">
        <v>1</v>
      </c>
      <c r="B7" s="33">
        <f ca="1">IF(H7="P",COUNTIF(H$6:INDIRECT("F"&amp;ROW()),"P"),"")</f>
      </c>
      <c r="C7" s="34">
        <f ca="1">IF(I7="J",COUNTIF(I$6:INDIRECT("G"&amp;ROW()),"J"),"")</f>
      </c>
      <c r="D7" s="35">
        <f ca="1">IF(G7=$D$5,COUNTIF(G$6:INDIRECT("I"&amp;ROW()),$D$5),"")</f>
        <v>1</v>
      </c>
      <c r="E7" s="68" t="s">
        <v>48</v>
      </c>
      <c r="F7" s="68" t="s">
        <v>61</v>
      </c>
      <c r="G7" s="69" t="s">
        <v>63</v>
      </c>
      <c r="H7" s="70" t="s">
        <v>46</v>
      </c>
      <c r="I7" s="70" t="s">
        <v>65</v>
      </c>
      <c r="J7" s="76" t="s">
        <v>1</v>
      </c>
      <c r="K7" s="70" t="s">
        <v>0</v>
      </c>
      <c r="L7" s="70" t="s">
        <v>15</v>
      </c>
      <c r="M7" s="70" t="s">
        <v>1</v>
      </c>
      <c r="N7" s="70" t="s">
        <v>16</v>
      </c>
      <c r="O7" s="70" t="s">
        <v>1</v>
      </c>
      <c r="P7" s="70" t="s">
        <v>0</v>
      </c>
      <c r="Q7" s="70" t="s">
        <v>0</v>
      </c>
      <c r="R7" s="70" t="s">
        <v>15</v>
      </c>
      <c r="S7" s="70" t="s">
        <v>14</v>
      </c>
      <c r="T7" s="70" t="s">
        <v>0</v>
      </c>
      <c r="U7" s="70" t="s">
        <v>14</v>
      </c>
      <c r="V7" s="70" t="s">
        <v>0</v>
      </c>
      <c r="W7" s="70" t="s">
        <v>15</v>
      </c>
      <c r="X7" s="70" t="s">
        <v>1</v>
      </c>
      <c r="Y7" s="70" t="s">
        <v>0</v>
      </c>
      <c r="Z7" s="70" t="s">
        <v>14</v>
      </c>
      <c r="AA7" s="70" t="s">
        <v>15</v>
      </c>
      <c r="AB7" s="70" t="s">
        <v>14</v>
      </c>
      <c r="AC7" s="70" t="s">
        <v>0</v>
      </c>
      <c r="AD7" s="70"/>
      <c r="AE7" s="70"/>
      <c r="AF7" s="70"/>
      <c r="AG7" s="70"/>
      <c r="AH7" s="77"/>
      <c r="AI7" s="76" t="s">
        <v>1</v>
      </c>
      <c r="AJ7" s="77">
        <v>8</v>
      </c>
      <c r="AK7" s="76" t="s">
        <v>27</v>
      </c>
      <c r="AL7" s="77">
        <v>6</v>
      </c>
      <c r="AM7" s="76" t="s">
        <v>0</v>
      </c>
      <c r="AN7" s="77">
        <v>6</v>
      </c>
      <c r="AO7" s="76"/>
      <c r="AP7" s="77"/>
      <c r="AQ7" s="76"/>
      <c r="AR7" s="77"/>
      <c r="AS7" s="78">
        <v>0.02291666666666667</v>
      </c>
      <c r="AT7" s="79">
        <v>0.07275462962962963</v>
      </c>
      <c r="AU7" s="41">
        <f>IF(AT7,(AT7-AS7)*1440,"")</f>
        <v>71.76666666666667</v>
      </c>
      <c r="AV7" s="42">
        <f>IF(H7="O",IF(AND(AU7&lt;&gt;"",AU7&gt;$AU$1),ROUNDUP(($AU$1-AU7)/5,0),0),IF(AND(AU7&lt;&gt;"",AU7&gt;$AU$2),ROUNDUP(($AU$2-AU7)/5,0),0))</f>
        <v>0</v>
      </c>
      <c r="AW7" s="22">
        <f>AV7+IF(AND(J7&lt;&gt;"",J7=$J$4),1,0)+IF(AND(K7&lt;&gt;"",K7=$K$4),1,0)+IF(AND(L7&lt;&gt;"",L7=$L$4),1,0)+IF(AND(M7&lt;&gt;"",M7=$M$4),1,0)+IF(AND(N7&lt;&gt;"",N7=$N$4),1,0)+IF(AND(O7&lt;&gt;"",O7=$O$4),1,0)+IF(AND(P7&lt;&gt;"",P7=$P$4),1,0)+IF(AND(Q7&lt;&gt;"",Q7=$Q$4),1,0)+IF(AND(R7&lt;&gt;"",R7=$R$4),1,0)+IF(AND(S7&lt;&gt;"",S7=$S$4),1,0)+IF(AND(T7&lt;&gt;"",T7=$T$4),1,0)+IF(AND(U7&lt;&gt;"",U7=$U$4),1,0)+IF(AND(V7&lt;&gt;"",V7=$V$4),1,0)+IF(AND(W7&lt;&gt;"",W7=$W$4),1,0)+IF(AND(X7&lt;&gt;"",X7=$X$4),1,0)+IF(AND(Y7&lt;&gt;"",Y7=$Y$4),1,0)+IF(AND(Z7&lt;&gt;"",Z7=$Z$4),1,0)+IF(AND(AA7&lt;&gt;"",AA7=$AA$4),1,0)+IF(AND(AB7&lt;&gt;"",AB7=$AB$4),1,0)+IF(AND(AC7&lt;&gt;"",AC7=$AC$4),1,0)+IF(AND(AD7&lt;&gt;"",AD7=$AD$4),1,0)+IF(AND(AE7&lt;&gt;"",AE7=$AE$4),1,0)+IF(AND(AF7&lt;&gt;"",AF7=$AF$4),1,0)+IF(AND(AG7&lt;&gt;"",AG7=$AG$4),1,0)+IF(AND(AH7&lt;&gt;"",AH7=$AH$4),1,0)+IF(AND(AI7&lt;&gt;"",AI7=$AI$4),1,0)+IF(AND(AK7&lt;&gt;"",AK7=$AK$4),1,0)+IF(AND(AM7&lt;&gt;"",AM7=$AM$4),1,0)+IF(AND(AO7&lt;&gt;"",AO7=$AO$4),1,0)+IF(AND(AQ7&lt;&gt;"",AQ7=$AQ$4),1,0)</f>
        <v>18</v>
      </c>
      <c r="AX7" s="22">
        <f>AJ7+AL7+AN7+AP7+AR7+IF(AI7&lt;&gt;"",IF(AI7=$AI$4,0,60),0)+IF(AK7&lt;&gt;"",IF(AK7=$AK$4,0,60),0)+IF(AM7&lt;&gt;"",IF(AM7=$AM$4,0,60),0)+IF(AO7&lt;&gt;"",IF(AO7=$AO$4,0,60),0)+IF(AQ7&lt;&gt;"",IF(AQ7=$AQ$4,0,60),0)</f>
        <v>20</v>
      </c>
      <c r="AY7" s="38">
        <f>IF(AND($AY$2&lt;&gt;0,AX7&lt;&gt;0),(AW7+1-AX7/(120*$AY$2))*100/($AY$1+$AY$2+1),"")</f>
        <v>94.72222222222221</v>
      </c>
      <c r="AZ7" s="93" t="e">
        <f>IF(AY7&lt;&gt;"",AY7/$AY$6*$AZ$4,"")</f>
        <v>#VALUE!</v>
      </c>
      <c r="BA7" s="39">
        <f>IF(AND(AY7&lt;&gt;"",G7=$BA$5),AY7/VLOOKUP(1,$D$6:$AY$49,48,FALSE)*$BA$4,"")</f>
      </c>
    </row>
    <row r="8" spans="1:53" ht="16.5" customHeight="1">
      <c r="A8" s="32">
        <f>A7+1</f>
        <v>2</v>
      </c>
      <c r="B8" s="33">
        <f ca="1">IF(H8="P",COUNTIF(H$6:INDIRECT("F"&amp;ROW()),"P"),"")</f>
      </c>
      <c r="C8" s="34">
        <f ca="1">IF(I8="J",COUNTIF(I$6:INDIRECT("G"&amp;ROW()),"J"),"")</f>
      </c>
      <c r="D8" s="35">
        <f ca="1">IF(G8=$D$5,COUNTIF(G$6:INDIRECT("I"&amp;ROW()),$D$5),"")</f>
      </c>
      <c r="E8" s="68" t="s">
        <v>75</v>
      </c>
      <c r="F8" s="68" t="s">
        <v>74</v>
      </c>
      <c r="G8" s="69" t="s">
        <v>64</v>
      </c>
      <c r="H8" s="70" t="s">
        <v>46</v>
      </c>
      <c r="I8" s="70" t="s">
        <v>65</v>
      </c>
      <c r="J8" s="76" t="s">
        <v>1</v>
      </c>
      <c r="K8" s="70" t="s">
        <v>0</v>
      </c>
      <c r="L8" s="70" t="s">
        <v>15</v>
      </c>
      <c r="M8" s="70" t="s">
        <v>14</v>
      </c>
      <c r="N8" s="70" t="s">
        <v>16</v>
      </c>
      <c r="O8" s="70" t="s">
        <v>1</v>
      </c>
      <c r="P8" s="70" t="s">
        <v>0</v>
      </c>
      <c r="Q8" s="70" t="s">
        <v>0</v>
      </c>
      <c r="R8" s="70" t="s">
        <v>15</v>
      </c>
      <c r="S8" s="70" t="s">
        <v>14</v>
      </c>
      <c r="T8" s="70" t="s">
        <v>0</v>
      </c>
      <c r="U8" s="70" t="s">
        <v>14</v>
      </c>
      <c r="V8" s="70" t="s">
        <v>0</v>
      </c>
      <c r="W8" s="70" t="s">
        <v>15</v>
      </c>
      <c r="X8" s="70" t="s">
        <v>1</v>
      </c>
      <c r="Y8" s="70" t="s">
        <v>0</v>
      </c>
      <c r="Z8" s="70" t="s">
        <v>14</v>
      </c>
      <c r="AA8" s="70" t="s">
        <v>15</v>
      </c>
      <c r="AB8" s="70" t="s">
        <v>14</v>
      </c>
      <c r="AC8" s="70" t="s">
        <v>0</v>
      </c>
      <c r="AD8" s="70"/>
      <c r="AE8" s="70"/>
      <c r="AF8" s="70"/>
      <c r="AG8" s="70"/>
      <c r="AH8" s="77"/>
      <c r="AI8" s="76" t="s">
        <v>1</v>
      </c>
      <c r="AJ8" s="77">
        <v>27</v>
      </c>
      <c r="AK8" s="76" t="s">
        <v>27</v>
      </c>
      <c r="AL8" s="77">
        <v>13</v>
      </c>
      <c r="AM8" s="76" t="s">
        <v>0</v>
      </c>
      <c r="AN8" s="77">
        <v>26</v>
      </c>
      <c r="AO8" s="76"/>
      <c r="AP8" s="77"/>
      <c r="AQ8" s="76"/>
      <c r="AR8" s="77"/>
      <c r="AS8" s="78">
        <v>0.009027777777777779</v>
      </c>
      <c r="AT8" s="79">
        <v>0.0798611111111111</v>
      </c>
      <c r="AU8" s="41">
        <f>IF(AT8,(AT8-AS8)*1440,"")</f>
        <v>102</v>
      </c>
      <c r="AV8" s="42">
        <f>IF(H8="O",IF(AND(AU8&lt;&gt;"",AU8&gt;$AU$1),ROUNDUP(($AU$1-AU8)/5,0),0),IF(AND(AU8&lt;&gt;"",AU8&gt;$AU$2),ROUNDUP(($AU$2-AU8)/5,0),0))</f>
        <v>0</v>
      </c>
      <c r="AW8" s="22">
        <f>AV8+IF(AND(J8&lt;&gt;"",J8=$J$4),1,0)+IF(AND(K8&lt;&gt;"",K8=$K$4),1,0)+IF(AND(L8&lt;&gt;"",L8=$L$4),1,0)+IF(AND(M8&lt;&gt;"",M8=$M$4),1,0)+IF(AND(N8&lt;&gt;"",N8=$N$4),1,0)+IF(AND(O8&lt;&gt;"",O8=$O$4),1,0)+IF(AND(P8&lt;&gt;"",P8=$P$4),1,0)+IF(AND(Q8&lt;&gt;"",Q8=$Q$4),1,0)+IF(AND(R8&lt;&gt;"",R8=$R$4),1,0)+IF(AND(S8&lt;&gt;"",S8=$S$4),1,0)+IF(AND(T8&lt;&gt;"",T8=$T$4),1,0)+IF(AND(U8&lt;&gt;"",U8=$U$4),1,0)+IF(AND(V8&lt;&gt;"",V8=$V$4),1,0)+IF(AND(W8&lt;&gt;"",W8=$W$4),1,0)+IF(AND(X8&lt;&gt;"",X8=$X$4),1,0)+IF(AND(Y8&lt;&gt;"",Y8=$Y$4),1,0)+IF(AND(Z8&lt;&gt;"",Z8=$Z$4),1,0)+IF(AND(AA8&lt;&gt;"",AA8=$AA$4),1,0)+IF(AND(AB8&lt;&gt;"",AB8=$AB$4),1,0)+IF(AND(AC8&lt;&gt;"",AC8=$AC$4),1,0)+IF(AND(AD8&lt;&gt;"",AD8=$AD$4),1,0)+IF(AND(AE8&lt;&gt;"",AE8=$AE$4),1,0)+IF(AND(AF8&lt;&gt;"",AF8=$AF$4),1,0)+IF(AND(AG8&lt;&gt;"",AG8=$AG$4),1,0)+IF(AND(AH8&lt;&gt;"",AH8=$AH$4),1,0)+IF(AND(AI8&lt;&gt;"",AI8=$AI$4),1,0)+IF(AND(AK8&lt;&gt;"",AK8=$AK$4),1,0)+IF(AND(AM8&lt;&gt;"",AM8=$AM$4),1,0)+IF(AND(AO8&lt;&gt;"",AO8=$AO$4),1,0)+IF(AND(AQ8&lt;&gt;"",AQ8=$AQ$4),1,0)</f>
        <v>18</v>
      </c>
      <c r="AX8" s="22">
        <f>AJ8+AL8+AN8+AP8+AR8+IF(AI8&lt;&gt;"",IF(AI8=$AI$4,0,60),0)+IF(AK8&lt;&gt;"",IF(AK8=$AK$4,0,60),0)+IF(AM8&lt;&gt;"",IF(AM8=$AM$4,0,60),0)+IF(AO8&lt;&gt;"",IF(AO8=$AO$4,0,60),0)+IF(AQ8&lt;&gt;"",IF(AQ8=$AQ$4,0,60),0)</f>
        <v>66</v>
      </c>
      <c r="AY8" s="38">
        <f>IF(AND($AY$2&lt;&gt;0,AX8&lt;&gt;0),(AW8+1-AX8/(120*$AY$2))*100/($AY$1+$AY$2+1),"")</f>
        <v>94.08333333333334</v>
      </c>
      <c r="AZ8" s="93" t="e">
        <f>IF(AY8&lt;&gt;"",AY8/$AY$6*$AZ$4,"")</f>
        <v>#VALUE!</v>
      </c>
      <c r="BA8" s="39">
        <f>IF(AND(AY8&lt;&gt;"",G8=$BA$5),AY8/VLOOKUP(1,$D$6:$AY$49,48,FALSE)*$BA$4,"")</f>
      </c>
    </row>
    <row r="9" spans="1:53" ht="16.5" customHeight="1">
      <c r="A9" s="40">
        <f>A8+1</f>
        <v>3</v>
      </c>
      <c r="B9" s="33">
        <f ca="1">IF(H9="P",COUNTIF(H$6:INDIRECT("F"&amp;ROW()),"P"),"")</f>
      </c>
      <c r="C9" s="34">
        <f ca="1">IF(I9="J",COUNTIF(I$6:INDIRECT("G"&amp;ROW()),"J"),"")</f>
      </c>
      <c r="D9" s="35">
        <f ca="1">IF(G9=$D$5,COUNTIF(G$6:INDIRECT("I"&amp;ROW()),$D$5),"")</f>
      </c>
      <c r="E9" s="80" t="s">
        <v>67</v>
      </c>
      <c r="F9" s="80" t="s">
        <v>60</v>
      </c>
      <c r="G9" s="69" t="s">
        <v>2</v>
      </c>
      <c r="H9" s="70" t="s">
        <v>46</v>
      </c>
      <c r="I9" s="70" t="s">
        <v>65</v>
      </c>
      <c r="J9" s="76" t="s">
        <v>1</v>
      </c>
      <c r="K9" s="70" t="s">
        <v>0</v>
      </c>
      <c r="L9" s="70" t="s">
        <v>15</v>
      </c>
      <c r="M9" s="70" t="s">
        <v>1</v>
      </c>
      <c r="N9" s="70" t="s">
        <v>16</v>
      </c>
      <c r="O9" s="70" t="s">
        <v>87</v>
      </c>
      <c r="P9" s="70" t="s">
        <v>0</v>
      </c>
      <c r="Q9" s="70" t="s">
        <v>0</v>
      </c>
      <c r="R9" s="70" t="s">
        <v>15</v>
      </c>
      <c r="S9" s="70" t="s">
        <v>14</v>
      </c>
      <c r="T9" s="70" t="s">
        <v>15</v>
      </c>
      <c r="U9" s="70" t="s">
        <v>14</v>
      </c>
      <c r="V9" s="70" t="s">
        <v>0</v>
      </c>
      <c r="W9" s="70" t="s">
        <v>15</v>
      </c>
      <c r="X9" s="70" t="s">
        <v>1</v>
      </c>
      <c r="Y9" s="70" t="s">
        <v>0</v>
      </c>
      <c r="Z9" s="70" t="s">
        <v>14</v>
      </c>
      <c r="AA9" s="70" t="s">
        <v>15</v>
      </c>
      <c r="AB9" s="70" t="s">
        <v>14</v>
      </c>
      <c r="AC9" s="70" t="s">
        <v>0</v>
      </c>
      <c r="AD9" s="70"/>
      <c r="AE9" s="70"/>
      <c r="AF9" s="70"/>
      <c r="AG9" s="70"/>
      <c r="AH9" s="77"/>
      <c r="AI9" s="76" t="s">
        <v>1</v>
      </c>
      <c r="AJ9" s="77">
        <v>11</v>
      </c>
      <c r="AK9" s="76" t="s">
        <v>27</v>
      </c>
      <c r="AL9" s="77">
        <v>12</v>
      </c>
      <c r="AM9" s="76" t="s">
        <v>0</v>
      </c>
      <c r="AN9" s="77">
        <v>17</v>
      </c>
      <c r="AO9" s="76"/>
      <c r="AP9" s="77"/>
      <c r="AQ9" s="76"/>
      <c r="AR9" s="77"/>
      <c r="AS9" s="78">
        <v>0.0020833333333333333</v>
      </c>
      <c r="AT9" s="79">
        <v>0.05648148148148149</v>
      </c>
      <c r="AU9" s="41">
        <f>IF(AT9,(AT9-AS9)*1440,"")</f>
        <v>78.33333333333334</v>
      </c>
      <c r="AV9" s="42">
        <f>IF(H9="O",IF(AND(AU9&lt;&gt;"",AU9&gt;$AU$1),ROUNDUP(($AU$1-AU9)/5,0),0),IF(AND(AU9&lt;&gt;"",AU9&gt;$AU$2),ROUNDUP(($AU$2-AU9)/5,0),0))</f>
        <v>0</v>
      </c>
      <c r="AW9" s="22">
        <f>AV9+IF(AND(J9&lt;&gt;"",J9=$J$4),1,0)+IF(AND(K9&lt;&gt;"",K9=$K$4),1,0)+IF(AND(L9&lt;&gt;"",L9=$L$4),1,0)+IF(AND(M9&lt;&gt;"",M9=$M$4),1,0)+IF(AND(N9&lt;&gt;"",N9=$N$4),1,0)+IF(AND(O9&lt;&gt;"",O9=$O$4),1,0)+IF(AND(P9&lt;&gt;"",P9=$P$4),1,0)+IF(AND(Q9&lt;&gt;"",Q9=$Q$4),1,0)+IF(AND(R9&lt;&gt;"",R9=$R$4),1,0)+IF(AND(S9&lt;&gt;"",S9=$S$4),1,0)+IF(AND(T9&lt;&gt;"",T9=$T$4),1,0)+IF(AND(U9&lt;&gt;"",U9=$U$4),1,0)+IF(AND(V9&lt;&gt;"",V9=$V$4),1,0)+IF(AND(W9&lt;&gt;"",W9=$W$4),1,0)+IF(AND(X9&lt;&gt;"",X9=$X$4),1,0)+IF(AND(Y9&lt;&gt;"",Y9=$Y$4),1,0)+IF(AND(Z9&lt;&gt;"",Z9=$Z$4),1,0)+IF(AND(AA9&lt;&gt;"",AA9=$AA$4),1,0)+IF(AND(AB9&lt;&gt;"",AB9=$AB$4),1,0)+IF(AND(AC9&lt;&gt;"",AC9=$AC$4),1,0)+IF(AND(AD9&lt;&gt;"",AD9=$AD$4),1,0)+IF(AND(AE9&lt;&gt;"",AE9=$AE$4),1,0)+IF(AND(AF9&lt;&gt;"",AF9=$AF$4),1,0)+IF(AND(AG9&lt;&gt;"",AG9=$AG$4),1,0)+IF(AND(AH9&lt;&gt;"",AH9=$AH$4),1,0)+IF(AND(AI9&lt;&gt;"",AI9=$AI$4),1,0)+IF(AND(AK9&lt;&gt;"",AK9=$AK$4),1,0)+IF(AND(AM9&lt;&gt;"",AM9=$AM$4),1,0)+IF(AND(AO9&lt;&gt;"",AO9=$AO$4),1,0)+IF(AND(AQ9&lt;&gt;"",AQ9=$AQ$4),1,0)</f>
        <v>17</v>
      </c>
      <c r="AX9" s="22">
        <f>AJ9+AL9+AN9+AP9+AR9+IF(AI9&lt;&gt;"",IF(AI9=$AI$4,0,60),0)+IF(AK9&lt;&gt;"",IF(AK9=$AK$4,0,60),0)+IF(AM9&lt;&gt;"",IF(AM9=$AM$4,0,60),0)+IF(AO9&lt;&gt;"",IF(AO9=$AO$4,0,60),0)+IF(AQ9&lt;&gt;"",IF(AQ9=$AQ$4,0,60),0)</f>
        <v>40</v>
      </c>
      <c r="AY9" s="38">
        <f>IF(AND($AY$2&lt;&gt;0,AX9&lt;&gt;0),(AW9+1-AX9/(120*$AY$2))*100/($AY$1+$AY$2+1),"")</f>
        <v>89.44444444444444</v>
      </c>
      <c r="AZ9" s="93" t="e">
        <f>IF(AY9&lt;&gt;"",AY9/$AY$6*$AZ$4,"")</f>
        <v>#VALUE!</v>
      </c>
      <c r="BA9" s="39">
        <f>IF(AND(AY9&lt;&gt;"",G9=$BA$5),AY9/VLOOKUP(1,$D$6:$AY$49,48,FALSE)*$BA$4,"")</f>
        <v>94.42815249266863</v>
      </c>
    </row>
    <row r="10" spans="1:53" ht="16.5" customHeight="1">
      <c r="A10" s="32">
        <f>A9+1</f>
        <v>4</v>
      </c>
      <c r="B10" s="33">
        <f ca="1">IF(H10="P",COUNTIF(H$6:INDIRECT("F"&amp;ROW()),"P"),"")</f>
      </c>
      <c r="C10" s="34">
        <f ca="1">IF(I10="J",COUNTIF(I$6:INDIRECT("G"&amp;ROW()),"J"),"")</f>
        <v>1</v>
      </c>
      <c r="D10" s="35">
        <f ca="1">IF(G10=$D$5,COUNTIF(G$6:INDIRECT("I"&amp;ROW()),$D$5),"")</f>
        <v>2</v>
      </c>
      <c r="E10" s="80" t="s">
        <v>52</v>
      </c>
      <c r="F10" s="80" t="s">
        <v>61</v>
      </c>
      <c r="G10" s="69" t="s">
        <v>63</v>
      </c>
      <c r="H10" s="70" t="s">
        <v>46</v>
      </c>
      <c r="I10" s="70" t="s">
        <v>47</v>
      </c>
      <c r="J10" s="70" t="s">
        <v>1</v>
      </c>
      <c r="K10" s="70" t="s">
        <v>0</v>
      </c>
      <c r="L10" s="70" t="s">
        <v>15</v>
      </c>
      <c r="M10" s="70" t="s">
        <v>15</v>
      </c>
      <c r="N10" s="70" t="s">
        <v>16</v>
      </c>
      <c r="O10" s="70" t="s">
        <v>1</v>
      </c>
      <c r="P10" s="70" t="s">
        <v>0</v>
      </c>
      <c r="Q10" s="70" t="s">
        <v>15</v>
      </c>
      <c r="R10" s="70" t="s">
        <v>15</v>
      </c>
      <c r="S10" s="70" t="s">
        <v>14</v>
      </c>
      <c r="T10" s="70" t="s">
        <v>0</v>
      </c>
      <c r="U10" s="70" t="s">
        <v>14</v>
      </c>
      <c r="V10" s="70" t="s">
        <v>0</v>
      </c>
      <c r="W10" s="70" t="s">
        <v>15</v>
      </c>
      <c r="X10" s="70" t="s">
        <v>1</v>
      </c>
      <c r="Y10" s="70" t="s">
        <v>0</v>
      </c>
      <c r="Z10" s="70" t="s">
        <v>14</v>
      </c>
      <c r="AA10" s="70" t="s">
        <v>15</v>
      </c>
      <c r="AB10" s="70" t="s">
        <v>14</v>
      </c>
      <c r="AC10" s="70" t="s">
        <v>0</v>
      </c>
      <c r="AD10" s="70"/>
      <c r="AE10" s="70"/>
      <c r="AF10" s="70"/>
      <c r="AG10" s="70"/>
      <c r="AH10" s="77"/>
      <c r="AI10" s="76" t="s">
        <v>1</v>
      </c>
      <c r="AJ10" s="77">
        <v>10</v>
      </c>
      <c r="AK10" s="76" t="s">
        <v>27</v>
      </c>
      <c r="AL10" s="77">
        <v>8</v>
      </c>
      <c r="AM10" s="76" t="s">
        <v>0</v>
      </c>
      <c r="AN10" s="77">
        <v>23</v>
      </c>
      <c r="AO10" s="76"/>
      <c r="AP10" s="77"/>
      <c r="AQ10" s="76"/>
      <c r="AR10" s="77"/>
      <c r="AS10" s="78">
        <v>0.019444444444444445</v>
      </c>
      <c r="AT10" s="79">
        <v>0.08368055555555555</v>
      </c>
      <c r="AU10" s="41">
        <f>IF(AT10,(AT10-AS10)*1440,"")</f>
        <v>92.49999999999999</v>
      </c>
      <c r="AV10" s="42">
        <f>IF(H10="O",IF(AND(AU10&lt;&gt;"",AU10&gt;$AU$1),ROUNDUP(($AU$1-AU10)/5,0),0),IF(AND(AU10&lt;&gt;"",AU10&gt;$AU$2),ROUNDUP(($AU$2-AU10)/5,0),0))</f>
        <v>0</v>
      </c>
      <c r="AW10" s="22">
        <f>AV10+IF(AND(J10&lt;&gt;"",J10=$J$4),1,0)+IF(AND(K10&lt;&gt;"",K10=$K$4),1,0)+IF(AND(L10&lt;&gt;"",L10=$L$4),1,0)+IF(AND(M10&lt;&gt;"",M10=$M$4),1,0)+IF(AND(N10&lt;&gt;"",N10=$N$4),1,0)+IF(AND(O10&lt;&gt;"",O10=$O$4),1,0)+IF(AND(P10&lt;&gt;"",P10=$P$4),1,0)+IF(AND(Q10&lt;&gt;"",Q10=$Q$4),1,0)+IF(AND(R10&lt;&gt;"",R10=$R$4),1,0)+IF(AND(S10&lt;&gt;"",S10=$S$4),1,0)+IF(AND(T10&lt;&gt;"",T10=$T$4),1,0)+IF(AND(U10&lt;&gt;"",U10=$U$4),1,0)+IF(AND(V10&lt;&gt;"",V10=$V$4),1,0)+IF(AND(W10&lt;&gt;"",W10=$W$4),1,0)+IF(AND(X10&lt;&gt;"",X10=$X$4),1,0)+IF(AND(Y10&lt;&gt;"",Y10=$Y$4),1,0)+IF(AND(Z10&lt;&gt;"",Z10=$Z$4),1,0)+IF(AND(AA10&lt;&gt;"",AA10=$AA$4),1,0)+IF(AND(AB10&lt;&gt;"",AB10=$AB$4),1,0)+IF(AND(AC10&lt;&gt;"",AC10=$AC$4),1,0)+IF(AND(AD10&lt;&gt;"",AD10=$AD$4),1,0)+IF(AND(AE10&lt;&gt;"",AE10=$AE$4),1,0)+IF(AND(AF10&lt;&gt;"",AF10=$AF$4),1,0)+IF(AND(AG10&lt;&gt;"",AG10=$AG$4),1,0)+IF(AND(AH10&lt;&gt;"",AH10=$AH$4),1,0)+IF(AND(AI10&lt;&gt;"",AI10=$AI$4),1,0)+IF(AND(AK10&lt;&gt;"",AK10=$AK$4),1,0)+IF(AND(AM10&lt;&gt;"",AM10=$AM$4),1,0)+IF(AND(AO10&lt;&gt;"",AO10=$AO$4),1,0)+IF(AND(AQ10&lt;&gt;"",AQ10=$AQ$4),1,0)</f>
        <v>17</v>
      </c>
      <c r="AX10" s="22">
        <f>AJ10+AL10+AN10+AP10+AR10+IF(AI10&lt;&gt;"",IF(AI10=$AI$4,0,60),0)+IF(AK10&lt;&gt;"",IF(AK10=$AK$4,0,60),0)+IF(AM10&lt;&gt;"",IF(AM10=$AM$4,0,60),0)+IF(AO10&lt;&gt;"",IF(AO10=$AO$4,0,60),0)+IF(AQ10&lt;&gt;"",IF(AQ10=$AQ$4,0,60),0)</f>
        <v>41</v>
      </c>
      <c r="AY10" s="38">
        <f>IF(AND($AY$2&lt;&gt;0,AX10&lt;&gt;0),(AW10+1-AX10/(120*$AY$2))*100/($AY$1+$AY$2+1),"")</f>
        <v>89.43055555555557</v>
      </c>
      <c r="AZ10" s="93" t="e">
        <f>IF(AY10&lt;&gt;"",AY10/$AY$6*$AZ$4,"")</f>
        <v>#VALUE!</v>
      </c>
      <c r="BA10" s="39">
        <f>IF(AND(AY10&lt;&gt;"",G10=$BA$5),AY10/VLOOKUP(1,$D$6:$AY$49,48,FALSE)*$BA$4,"")</f>
      </c>
    </row>
    <row r="11" spans="1:53" ht="16.5" customHeight="1">
      <c r="A11" s="32">
        <f>A10+1</f>
        <v>5</v>
      </c>
      <c r="B11" s="33">
        <f ca="1">IF(H11="P",COUNTIF(H$6:INDIRECT("F"&amp;ROW()),"P"),"")</f>
      </c>
      <c r="C11" s="34">
        <f ca="1">IF(I11="J",COUNTIF(I$6:INDIRECT("G"&amp;ROW()),"J"),"")</f>
      </c>
      <c r="D11" s="35">
        <f ca="1">IF(G11=$D$5,COUNTIF(G$6:INDIRECT("I"&amp;ROW()),$D$5),"")</f>
        <v>3</v>
      </c>
      <c r="E11" s="68" t="s">
        <v>83</v>
      </c>
      <c r="F11" s="68" t="s">
        <v>62</v>
      </c>
      <c r="G11" s="69" t="s">
        <v>63</v>
      </c>
      <c r="H11" s="70" t="s">
        <v>46</v>
      </c>
      <c r="I11" s="70" t="s">
        <v>65</v>
      </c>
      <c r="J11" s="76" t="s">
        <v>1</v>
      </c>
      <c r="K11" s="70" t="s">
        <v>0</v>
      </c>
      <c r="L11" s="70" t="s">
        <v>15</v>
      </c>
      <c r="M11" s="70" t="s">
        <v>15</v>
      </c>
      <c r="N11" s="70" t="s">
        <v>16</v>
      </c>
      <c r="O11" s="70" t="s">
        <v>1</v>
      </c>
      <c r="P11" s="70" t="s">
        <v>0</v>
      </c>
      <c r="Q11" s="70" t="s">
        <v>0</v>
      </c>
      <c r="R11" s="70" t="s">
        <v>1</v>
      </c>
      <c r="S11" s="70" t="s">
        <v>14</v>
      </c>
      <c r="T11" s="70" t="s">
        <v>0</v>
      </c>
      <c r="U11" s="70" t="s">
        <v>14</v>
      </c>
      <c r="V11" s="70" t="s">
        <v>0</v>
      </c>
      <c r="W11" s="70" t="s">
        <v>15</v>
      </c>
      <c r="X11" s="70" t="s">
        <v>1</v>
      </c>
      <c r="Y11" s="70" t="s">
        <v>0</v>
      </c>
      <c r="Z11" s="70" t="s">
        <v>14</v>
      </c>
      <c r="AA11" s="70" t="s">
        <v>15</v>
      </c>
      <c r="AB11" s="70" t="s">
        <v>14</v>
      </c>
      <c r="AC11" s="70" t="s">
        <v>0</v>
      </c>
      <c r="AD11" s="70"/>
      <c r="AE11" s="70"/>
      <c r="AF11" s="70"/>
      <c r="AG11" s="70"/>
      <c r="AH11" s="77"/>
      <c r="AI11" s="76" t="s">
        <v>1</v>
      </c>
      <c r="AJ11" s="77">
        <v>8</v>
      </c>
      <c r="AK11" s="76" t="s">
        <v>27</v>
      </c>
      <c r="AL11" s="77">
        <v>7</v>
      </c>
      <c r="AM11" s="76" t="s">
        <v>0</v>
      </c>
      <c r="AN11" s="77">
        <v>33</v>
      </c>
      <c r="AO11" s="76"/>
      <c r="AP11" s="77"/>
      <c r="AQ11" s="76"/>
      <c r="AR11" s="77"/>
      <c r="AS11" s="78">
        <v>0</v>
      </c>
      <c r="AT11" s="79">
        <v>0.04791666666666666</v>
      </c>
      <c r="AU11" s="41">
        <f>IF(AT11,(AT11-AS11)*1440,"")</f>
        <v>69</v>
      </c>
      <c r="AV11" s="42">
        <f>IF(H11="O",IF(AND(AU11&lt;&gt;"",AU11&gt;$AU$1),ROUNDUP(($AU$1-AU11)/5,0),0),IF(AND(AU11&lt;&gt;"",AU11&gt;$AU$2),ROUNDUP(($AU$2-AU11)/5,0),0))</f>
        <v>0</v>
      </c>
      <c r="AW11" s="22">
        <f>AV11+IF(AND(J11&lt;&gt;"",J11=$J$4),1,0)+IF(AND(K11&lt;&gt;"",K11=$K$4),1,0)+IF(AND(L11&lt;&gt;"",L11=$L$4),1,0)+IF(AND(M11&lt;&gt;"",M11=$M$4),1,0)+IF(AND(N11&lt;&gt;"",N11=$N$4),1,0)+IF(AND(O11&lt;&gt;"",O11=$O$4),1,0)+IF(AND(P11&lt;&gt;"",P11=$P$4),1,0)+IF(AND(Q11&lt;&gt;"",Q11=$Q$4),1,0)+IF(AND(R11&lt;&gt;"",R11=$R$4),1,0)+IF(AND(S11&lt;&gt;"",S11=$S$4),1,0)+IF(AND(T11&lt;&gt;"",T11=$T$4),1,0)+IF(AND(U11&lt;&gt;"",U11=$U$4),1,0)+IF(AND(V11&lt;&gt;"",V11=$V$4),1,0)+IF(AND(W11&lt;&gt;"",W11=$W$4),1,0)+IF(AND(X11&lt;&gt;"",X11=$X$4),1,0)+IF(AND(Y11&lt;&gt;"",Y11=$Y$4),1,0)+IF(AND(Z11&lt;&gt;"",Z11=$Z$4),1,0)+IF(AND(AA11&lt;&gt;"",AA11=$AA$4),1,0)+IF(AND(AB11&lt;&gt;"",AB11=$AB$4),1,0)+IF(AND(AC11&lt;&gt;"",AC11=$AC$4),1,0)+IF(AND(AD11&lt;&gt;"",AD11=$AD$4),1,0)+IF(AND(AE11&lt;&gt;"",AE11=$AE$4),1,0)+IF(AND(AF11&lt;&gt;"",AF11=$AF$4),1,0)+IF(AND(AG11&lt;&gt;"",AG11=$AG$4),1,0)+IF(AND(AH11&lt;&gt;"",AH11=$AH$4),1,0)+IF(AND(AI11&lt;&gt;"",AI11=$AI$4),1,0)+IF(AND(AK11&lt;&gt;"",AK11=$AK$4),1,0)+IF(AND(AM11&lt;&gt;"",AM11=$AM$4),1,0)+IF(AND(AO11&lt;&gt;"",AO11=$AO$4),1,0)+IF(AND(AQ11&lt;&gt;"",AQ11=$AQ$4),1,0)</f>
        <v>17</v>
      </c>
      <c r="AX11" s="22">
        <f>AJ11+AL11+AN11+AP11+AR11+IF(AI11&lt;&gt;"",IF(AI11=$AI$4,0,60),0)+IF(AK11&lt;&gt;"",IF(AK11=$AK$4,0,60),0)+IF(AM11&lt;&gt;"",IF(AM11=$AM$4,0,60),0)+IF(AO11&lt;&gt;"",IF(AO11=$AO$4,0,60),0)+IF(AQ11&lt;&gt;"",IF(AQ11=$AQ$4,0,60),0)</f>
        <v>48</v>
      </c>
      <c r="AY11" s="38">
        <f>IF(AND($AY$2&lt;&gt;0,AX11&lt;&gt;0),(AW11+1-AX11/(120*$AY$2))*100/($AY$1+$AY$2+1),"")</f>
        <v>89.33333333333334</v>
      </c>
      <c r="AZ11" s="93" t="e">
        <f>IF(AY11&lt;&gt;"",AY11/$AY$6*$AZ$4,"")</f>
        <v>#VALUE!</v>
      </c>
      <c r="BA11" s="39">
        <f>IF(AND(AY11&lt;&gt;"",G11=$BA$5),AY11/VLOOKUP(1,$D$6:$AY$49,48,FALSE)*$BA$4,"")</f>
      </c>
    </row>
    <row r="12" spans="1:53" ht="16.5" customHeight="1">
      <c r="A12" s="32">
        <f>A11+1</f>
        <v>6</v>
      </c>
      <c r="B12" s="33">
        <f ca="1">IF(H12="P",COUNTIF(H$6:INDIRECT("F"&amp;ROW()),"P"),"")</f>
      </c>
      <c r="C12" s="34">
        <f ca="1">IF(I12="J",COUNTIF(I$6:INDIRECT("G"&amp;ROW()),"J"),"")</f>
      </c>
      <c r="D12" s="35">
        <f ca="1">IF(G12=$D$5,COUNTIF(G$6:INDIRECT("I"&amp;ROW()),$D$5),"")</f>
        <v>4</v>
      </c>
      <c r="E12" s="80" t="s">
        <v>55</v>
      </c>
      <c r="F12" s="80" t="s">
        <v>62</v>
      </c>
      <c r="G12" s="69" t="s">
        <v>63</v>
      </c>
      <c r="H12" s="70" t="s">
        <v>46</v>
      </c>
      <c r="I12" s="70" t="s">
        <v>65</v>
      </c>
      <c r="J12" s="76" t="s">
        <v>1</v>
      </c>
      <c r="K12" s="70" t="s">
        <v>0</v>
      </c>
      <c r="L12" s="70" t="s">
        <v>15</v>
      </c>
      <c r="M12" s="70" t="s">
        <v>1</v>
      </c>
      <c r="N12" s="70" t="s">
        <v>16</v>
      </c>
      <c r="O12" s="70" t="s">
        <v>1</v>
      </c>
      <c r="P12" s="70" t="s">
        <v>0</v>
      </c>
      <c r="Q12" s="70" t="s">
        <v>0</v>
      </c>
      <c r="R12" s="70" t="s">
        <v>15</v>
      </c>
      <c r="S12" s="70" t="s">
        <v>15</v>
      </c>
      <c r="T12" s="70" t="s">
        <v>0</v>
      </c>
      <c r="U12" s="70" t="s">
        <v>1</v>
      </c>
      <c r="V12" s="70" t="s">
        <v>0</v>
      </c>
      <c r="W12" s="70" t="s">
        <v>15</v>
      </c>
      <c r="X12" s="70" t="s">
        <v>15</v>
      </c>
      <c r="Y12" s="70" t="s">
        <v>0</v>
      </c>
      <c r="Z12" s="70" t="s">
        <v>14</v>
      </c>
      <c r="AA12" s="70" t="s">
        <v>15</v>
      </c>
      <c r="AB12" s="70" t="s">
        <v>14</v>
      </c>
      <c r="AC12" s="70" t="s">
        <v>0</v>
      </c>
      <c r="AD12" s="70"/>
      <c r="AE12" s="70"/>
      <c r="AF12" s="70"/>
      <c r="AG12" s="70"/>
      <c r="AH12" s="77"/>
      <c r="AI12" s="76" t="s">
        <v>1</v>
      </c>
      <c r="AJ12" s="77">
        <v>16</v>
      </c>
      <c r="AK12" s="76" t="s">
        <v>27</v>
      </c>
      <c r="AL12" s="77">
        <v>22</v>
      </c>
      <c r="AM12" s="76" t="s">
        <v>0</v>
      </c>
      <c r="AN12" s="77">
        <v>21</v>
      </c>
      <c r="AO12" s="76"/>
      <c r="AP12" s="77"/>
      <c r="AQ12" s="76"/>
      <c r="AR12" s="77"/>
      <c r="AS12" s="78">
        <v>0.04027777777777778</v>
      </c>
      <c r="AT12" s="79">
        <v>0.1209837962962963</v>
      </c>
      <c r="AU12" s="41">
        <f>IF(AT12,(AT12-AS12)*1440,"")</f>
        <v>116.21666666666667</v>
      </c>
      <c r="AV12" s="42">
        <f>IF(H12="O",IF(AND(AU12&lt;&gt;"",AU12&gt;$AU$1),ROUNDUP(($AU$1-AU12)/5,0),0),IF(AND(AU12&lt;&gt;"",AU12&gt;$AU$2),ROUNDUP(($AU$2-AU12)/5,0),0))</f>
        <v>0</v>
      </c>
      <c r="AW12" s="22">
        <f>AV12+IF(AND(J12&lt;&gt;"",J12=$J$4),1,0)+IF(AND(K12&lt;&gt;"",K12=$K$4),1,0)+IF(AND(L12&lt;&gt;"",L12=$L$4),1,0)+IF(AND(M12&lt;&gt;"",M12=$M$4),1,0)+IF(AND(N12&lt;&gt;"",N12=$N$4),1,0)+IF(AND(O12&lt;&gt;"",O12=$O$4),1,0)+IF(AND(P12&lt;&gt;"",P12=$P$4),1,0)+IF(AND(Q12&lt;&gt;"",Q12=$Q$4),1,0)+IF(AND(R12&lt;&gt;"",R12=$R$4),1,0)+IF(AND(S12&lt;&gt;"",S12=$S$4),1,0)+IF(AND(T12&lt;&gt;"",T12=$T$4),1,0)+IF(AND(U12&lt;&gt;"",U12=$U$4),1,0)+IF(AND(V12&lt;&gt;"",V12=$V$4),1,0)+IF(AND(W12&lt;&gt;"",W12=$W$4),1,0)+IF(AND(X12&lt;&gt;"",X12=$X$4),1,0)+IF(AND(Y12&lt;&gt;"",Y12=$Y$4),1,0)+IF(AND(Z12&lt;&gt;"",Z12=$Z$4),1,0)+IF(AND(AA12&lt;&gt;"",AA12=$AA$4),1,0)+IF(AND(AB12&lt;&gt;"",AB12=$AB$4),1,0)+IF(AND(AC12&lt;&gt;"",AC12=$AC$4),1,0)+IF(AND(AD12&lt;&gt;"",AD12=$AD$4),1,0)+IF(AND(AE12&lt;&gt;"",AE12=$AE$4),1,0)+IF(AND(AF12&lt;&gt;"",AF12=$AF$4),1,0)+IF(AND(AG12&lt;&gt;"",AG12=$AG$4),1,0)+IF(AND(AH12&lt;&gt;"",AH12=$AH$4),1,0)+IF(AND(AI12&lt;&gt;"",AI12=$AI$4),1,0)+IF(AND(AK12&lt;&gt;"",AK12=$AK$4),1,0)+IF(AND(AM12&lt;&gt;"",AM12=$AM$4),1,0)+IF(AND(AO12&lt;&gt;"",AO12=$AO$4),1,0)+IF(AND(AQ12&lt;&gt;"",AQ12=$AQ$4),1,0)</f>
        <v>17</v>
      </c>
      <c r="AX12" s="22">
        <f>AJ12+AL12+AN12+AP12+AR12+IF(AI12&lt;&gt;"",IF(AI12=$AI$4,0,60),0)+IF(AK12&lt;&gt;"",IF(AK12=$AK$4,0,60),0)+IF(AM12&lt;&gt;"",IF(AM12=$AM$4,0,60),0)+IF(AO12&lt;&gt;"",IF(AO12=$AO$4,0,60),0)+IF(AQ12&lt;&gt;"",IF(AQ12=$AQ$4,0,60),0)</f>
        <v>59</v>
      </c>
      <c r="AY12" s="38">
        <f>IF(AND($AY$2&lt;&gt;0,AX12&lt;&gt;0),(AW12+1-AX12/(120*$AY$2))*100/($AY$1+$AY$2+1),"")</f>
        <v>89.18055555555557</v>
      </c>
      <c r="AZ12" s="93" t="e">
        <f>IF(AY12&lt;&gt;"",AY12/$AY$6*$AZ$4,"")</f>
        <v>#VALUE!</v>
      </c>
      <c r="BA12" s="39">
        <f>IF(AND(AY12&lt;&gt;"",G12=$BA$5),AY12/VLOOKUP(1,$D$6:$AY$49,48,FALSE)*$BA$4,"")</f>
      </c>
    </row>
    <row r="13" spans="1:53" ht="16.5" customHeight="1">
      <c r="A13" s="32">
        <f>A12+1</f>
        <v>7</v>
      </c>
      <c r="B13" s="33">
        <f ca="1">IF(H13="P",COUNTIF(H$6:INDIRECT("F"&amp;ROW()),"P"),"")</f>
      </c>
      <c r="C13" s="34">
        <f ca="1">IF(I13="J",COUNTIF(I$6:INDIRECT("G"&amp;ROW()),"J"),"")</f>
      </c>
      <c r="D13" s="35">
        <f ca="1">IF(G13=$D$5,COUNTIF(G$6:INDIRECT("I"&amp;ROW()),$D$5),"")</f>
      </c>
      <c r="E13" s="80" t="s">
        <v>54</v>
      </c>
      <c r="F13" s="80" t="s">
        <v>45</v>
      </c>
      <c r="G13" s="69" t="s">
        <v>2</v>
      </c>
      <c r="H13" s="70" t="s">
        <v>46</v>
      </c>
      <c r="I13" s="70" t="s">
        <v>65</v>
      </c>
      <c r="J13" s="76" t="s">
        <v>1</v>
      </c>
      <c r="K13" s="70" t="s">
        <v>0</v>
      </c>
      <c r="L13" s="70" t="s">
        <v>15</v>
      </c>
      <c r="M13" s="70" t="s">
        <v>1</v>
      </c>
      <c r="N13" s="70" t="s">
        <v>16</v>
      </c>
      <c r="O13" s="70" t="s">
        <v>1</v>
      </c>
      <c r="P13" s="70" t="s">
        <v>0</v>
      </c>
      <c r="Q13" s="70" t="s">
        <v>0</v>
      </c>
      <c r="R13" s="70" t="s">
        <v>15</v>
      </c>
      <c r="S13" s="70" t="s">
        <v>14</v>
      </c>
      <c r="T13" s="70" t="s">
        <v>0</v>
      </c>
      <c r="U13" s="70" t="s">
        <v>14</v>
      </c>
      <c r="V13" s="70" t="s">
        <v>0</v>
      </c>
      <c r="W13" s="70" t="s">
        <v>15</v>
      </c>
      <c r="X13" s="70" t="s">
        <v>1</v>
      </c>
      <c r="Y13" s="70" t="s">
        <v>0</v>
      </c>
      <c r="Z13" s="70" t="s">
        <v>14</v>
      </c>
      <c r="AA13" s="70" t="s">
        <v>15</v>
      </c>
      <c r="AB13" s="70" t="s">
        <v>14</v>
      </c>
      <c r="AC13" s="70" t="s">
        <v>0</v>
      </c>
      <c r="AD13" s="70"/>
      <c r="AE13" s="70"/>
      <c r="AF13" s="70"/>
      <c r="AG13" s="70"/>
      <c r="AH13" s="77"/>
      <c r="AI13" s="76" t="s">
        <v>14</v>
      </c>
      <c r="AJ13" s="77">
        <v>4</v>
      </c>
      <c r="AK13" s="76" t="s">
        <v>27</v>
      </c>
      <c r="AL13" s="77">
        <v>5</v>
      </c>
      <c r="AM13" s="76" t="s">
        <v>0</v>
      </c>
      <c r="AN13" s="77">
        <v>21</v>
      </c>
      <c r="AO13" s="76"/>
      <c r="AP13" s="77"/>
      <c r="AQ13" s="76"/>
      <c r="AR13" s="77"/>
      <c r="AS13" s="78">
        <v>0.003472222222222222</v>
      </c>
      <c r="AT13" s="79">
        <v>0.06736111111111111</v>
      </c>
      <c r="AU13" s="41">
        <f>IF(AT13,(AT13-AS13)*1440,"")</f>
        <v>92</v>
      </c>
      <c r="AV13" s="42">
        <f>IF(H13="O",IF(AND(AU13&lt;&gt;"",AU13&gt;$AU$1),ROUNDUP(($AU$1-AU13)/5,0),0),IF(AND(AU13&lt;&gt;"",AU13&gt;$AU$2),ROUNDUP(($AU$2-AU13)/5,0),0))</f>
        <v>0</v>
      </c>
      <c r="AW13" s="22">
        <f>AV13+IF(AND(J13&lt;&gt;"",J13=$J$4),1,0)+IF(AND(K13&lt;&gt;"",K13=$K$4),1,0)+IF(AND(L13&lt;&gt;"",L13=$L$4),1,0)+IF(AND(M13&lt;&gt;"",M13=$M$4),1,0)+IF(AND(N13&lt;&gt;"",N13=$N$4),1,0)+IF(AND(O13&lt;&gt;"",O13=$O$4),1,0)+IF(AND(P13&lt;&gt;"",P13=$P$4),1,0)+IF(AND(Q13&lt;&gt;"",Q13=$Q$4),1,0)+IF(AND(R13&lt;&gt;"",R13=$R$4),1,0)+IF(AND(S13&lt;&gt;"",S13=$S$4),1,0)+IF(AND(T13&lt;&gt;"",T13=$T$4),1,0)+IF(AND(U13&lt;&gt;"",U13=$U$4),1,0)+IF(AND(V13&lt;&gt;"",V13=$V$4),1,0)+IF(AND(W13&lt;&gt;"",W13=$W$4),1,0)+IF(AND(X13&lt;&gt;"",X13=$X$4),1,0)+IF(AND(Y13&lt;&gt;"",Y13=$Y$4),1,0)+IF(AND(Z13&lt;&gt;"",Z13=$Z$4),1,0)+IF(AND(AA13&lt;&gt;"",AA13=$AA$4),1,0)+IF(AND(AB13&lt;&gt;"",AB13=$AB$4),1,0)+IF(AND(AC13&lt;&gt;"",AC13=$AC$4),1,0)+IF(AND(AD13&lt;&gt;"",AD13=$AD$4),1,0)+IF(AND(AE13&lt;&gt;"",AE13=$AE$4),1,0)+IF(AND(AF13&lt;&gt;"",AF13=$AF$4),1,0)+IF(AND(AG13&lt;&gt;"",AG13=$AG$4),1,0)+IF(AND(AH13&lt;&gt;"",AH13=$AH$4),1,0)+IF(AND(AI13&lt;&gt;"",AI13=$AI$4),1,0)+IF(AND(AK13&lt;&gt;"",AK13=$AK$4),1,0)+IF(AND(AM13&lt;&gt;"",AM13=$AM$4),1,0)+IF(AND(AO13&lt;&gt;"",AO13=$AO$4),1,0)+IF(AND(AQ13&lt;&gt;"",AQ13=$AQ$4),1,0)</f>
        <v>17</v>
      </c>
      <c r="AX13" s="22">
        <f>AJ13+AL13+AN13+AP13+AR13+IF(AI13&lt;&gt;"",IF(AI13=$AI$4,0,60),0)+IF(AK13&lt;&gt;"",IF(AK13=$AK$4,0,60),0)+IF(AM13&lt;&gt;"",IF(AM13=$AM$4,0,60),0)+IF(AO13&lt;&gt;"",IF(AO13=$AO$4,0,60),0)+IF(AQ13&lt;&gt;"",IF(AQ13=$AQ$4,0,60),0)</f>
        <v>90</v>
      </c>
      <c r="AY13" s="38">
        <f>IF(AND($AY$2&lt;&gt;0,AX13&lt;&gt;0),(AW13+1-AX13/(120*$AY$2))*100/($AY$1+$AY$2+1),"")</f>
        <v>88.75</v>
      </c>
      <c r="AZ13" s="93" t="e">
        <f>IF(AY13&lt;&gt;"",AY13/$AY$6*$AZ$4,"")</f>
        <v>#VALUE!</v>
      </c>
      <c r="BA13" s="39">
        <f>IF(AND(AY13&lt;&gt;"",G13=$BA$5),AY13/VLOOKUP(1,$D$6:$AY$49,48,FALSE)*$BA$4,"")</f>
        <v>93.6950146627566</v>
      </c>
    </row>
    <row r="14" spans="1:53" ht="16.5" customHeight="1">
      <c r="A14" s="32">
        <f>A13+1</f>
        <v>8</v>
      </c>
      <c r="B14" s="33">
        <f ca="1">IF(H14="P",COUNTIF(H$6:INDIRECT("F"&amp;ROW()),"P"),"")</f>
      </c>
      <c r="C14" s="34">
        <f ca="1">IF(I14="J",COUNTIF(I$6:INDIRECT("G"&amp;ROW()),"J"),"")</f>
      </c>
      <c r="D14" s="35">
        <f ca="1">IF(G14=$D$5,COUNTIF(G$6:INDIRECT("I"&amp;ROW()),$D$5),"")</f>
      </c>
      <c r="E14" s="80" t="s">
        <v>56</v>
      </c>
      <c r="F14" s="80" t="s">
        <v>78</v>
      </c>
      <c r="G14" s="69" t="s">
        <v>64</v>
      </c>
      <c r="H14" s="70" t="s">
        <v>46</v>
      </c>
      <c r="I14" s="70" t="s">
        <v>65</v>
      </c>
      <c r="J14" s="76" t="s">
        <v>1</v>
      </c>
      <c r="K14" s="70" t="s">
        <v>15</v>
      </c>
      <c r="L14" s="70" t="s">
        <v>15</v>
      </c>
      <c r="M14" s="70" t="s">
        <v>1</v>
      </c>
      <c r="N14" s="70" t="s">
        <v>16</v>
      </c>
      <c r="O14" s="70" t="s">
        <v>1</v>
      </c>
      <c r="P14" s="70" t="s">
        <v>0</v>
      </c>
      <c r="Q14" s="70" t="s">
        <v>0</v>
      </c>
      <c r="R14" s="70" t="s">
        <v>15</v>
      </c>
      <c r="S14" s="70" t="s">
        <v>14</v>
      </c>
      <c r="T14" s="70" t="s">
        <v>0</v>
      </c>
      <c r="U14" s="70" t="s">
        <v>15</v>
      </c>
      <c r="V14" s="70" t="s">
        <v>0</v>
      </c>
      <c r="W14" s="70" t="s">
        <v>15</v>
      </c>
      <c r="X14" s="70" t="s">
        <v>1</v>
      </c>
      <c r="Y14" s="70" t="s">
        <v>0</v>
      </c>
      <c r="Z14" s="70" t="s">
        <v>14</v>
      </c>
      <c r="AA14" s="70" t="s">
        <v>15</v>
      </c>
      <c r="AB14" s="70" t="s">
        <v>14</v>
      </c>
      <c r="AC14" s="70" t="s">
        <v>0</v>
      </c>
      <c r="AD14" s="70"/>
      <c r="AE14" s="70"/>
      <c r="AF14" s="70"/>
      <c r="AG14" s="70"/>
      <c r="AH14" s="77"/>
      <c r="AI14" s="76" t="s">
        <v>14</v>
      </c>
      <c r="AJ14" s="77">
        <v>13</v>
      </c>
      <c r="AK14" s="76" t="s">
        <v>27</v>
      </c>
      <c r="AL14" s="77">
        <v>14</v>
      </c>
      <c r="AM14" s="76" t="s">
        <v>0</v>
      </c>
      <c r="AN14" s="77">
        <v>20</v>
      </c>
      <c r="AO14" s="76"/>
      <c r="AP14" s="77"/>
      <c r="AQ14" s="76"/>
      <c r="AR14" s="77"/>
      <c r="AS14" s="78">
        <v>0.0375</v>
      </c>
      <c r="AT14" s="79">
        <v>0.1013888888888889</v>
      </c>
      <c r="AU14" s="41">
        <f>IF(AT14,(AT14-AS14)*1440,"")</f>
        <v>92.00000000000003</v>
      </c>
      <c r="AV14" s="42">
        <f>IF(H14="O",IF(AND(AU14&lt;&gt;"",AU14&gt;$AU$1),ROUNDUP(($AU$1-AU14)/5,0),0),IF(AND(AU14&lt;&gt;"",AU14&gt;$AU$2),ROUNDUP(($AU$2-AU14)/5,0),0))</f>
        <v>0</v>
      </c>
      <c r="AW14" s="22">
        <f>AV14+IF(AND(J14&lt;&gt;"",J14=$J$4),1,0)+IF(AND(K14&lt;&gt;"",K14=$K$4),1,0)+IF(AND(L14&lt;&gt;"",L14=$L$4),1,0)+IF(AND(M14&lt;&gt;"",M14=$M$4),1,0)+IF(AND(N14&lt;&gt;"",N14=$N$4),1,0)+IF(AND(O14&lt;&gt;"",O14=$O$4),1,0)+IF(AND(P14&lt;&gt;"",P14=$P$4),1,0)+IF(AND(Q14&lt;&gt;"",Q14=$Q$4),1,0)+IF(AND(R14&lt;&gt;"",R14=$R$4),1,0)+IF(AND(S14&lt;&gt;"",S14=$S$4),1,0)+IF(AND(T14&lt;&gt;"",T14=$T$4),1,0)+IF(AND(U14&lt;&gt;"",U14=$U$4),1,0)+IF(AND(V14&lt;&gt;"",V14=$V$4),1,0)+IF(AND(W14&lt;&gt;"",W14=$W$4),1,0)+IF(AND(X14&lt;&gt;"",X14=$X$4),1,0)+IF(AND(Y14&lt;&gt;"",Y14=$Y$4),1,0)+IF(AND(Z14&lt;&gt;"",Z14=$Z$4),1,0)+IF(AND(AA14&lt;&gt;"",AA14=$AA$4),1,0)+IF(AND(AB14&lt;&gt;"",AB14=$AB$4),1,0)+IF(AND(AC14&lt;&gt;"",AC14=$AC$4),1,0)+IF(AND(AD14&lt;&gt;"",AD14=$AD$4),1,0)+IF(AND(AE14&lt;&gt;"",AE14=$AE$4),1,0)+IF(AND(AF14&lt;&gt;"",AF14=$AF$4),1,0)+IF(AND(AG14&lt;&gt;"",AG14=$AG$4),1,0)+IF(AND(AH14&lt;&gt;"",AH14=$AH$4),1,0)+IF(AND(AI14&lt;&gt;"",AI14=$AI$4),1,0)+IF(AND(AK14&lt;&gt;"",AK14=$AK$4),1,0)+IF(AND(AM14&lt;&gt;"",AM14=$AM$4),1,0)+IF(AND(AO14&lt;&gt;"",AO14=$AO$4),1,0)+IF(AND(AQ14&lt;&gt;"",AQ14=$AQ$4),1,0)</f>
        <v>17</v>
      </c>
      <c r="AX14" s="22">
        <f>AJ14+AL14+AN14+AP14+AR14+IF(AI14&lt;&gt;"",IF(AI14=$AI$4,0,60),0)+IF(AK14&lt;&gt;"",IF(AK14=$AK$4,0,60),0)+IF(AM14&lt;&gt;"",IF(AM14=$AM$4,0,60),0)+IF(AO14&lt;&gt;"",IF(AO14=$AO$4,0,60),0)+IF(AQ14&lt;&gt;"",IF(AQ14=$AQ$4,0,60),0)</f>
        <v>107</v>
      </c>
      <c r="AY14" s="38">
        <f>IF(AND($AY$2&lt;&gt;0,AX14&lt;&gt;0),(AW14+1-AX14/(120*$AY$2))*100/($AY$1+$AY$2+1),"")</f>
        <v>88.51388888888889</v>
      </c>
      <c r="AZ14" s="93" t="e">
        <f>IF(AY14&lt;&gt;"",AY14/$AY$6*$AZ$4,"")</f>
        <v>#VALUE!</v>
      </c>
      <c r="BA14" s="39">
        <f>IF(AND(AY14&lt;&gt;"",G14=$BA$5),AY14/VLOOKUP(1,$D$6:$AY$49,48,FALSE)*$BA$4,"")</f>
      </c>
    </row>
    <row r="15" spans="1:53" ht="16.5" customHeight="1">
      <c r="A15" s="32">
        <f>A14+1</f>
        <v>9</v>
      </c>
      <c r="B15" s="33">
        <f ca="1">IF(H15="P",COUNTIF(H$6:INDIRECT("F"&amp;ROW()),"P"),"")</f>
      </c>
      <c r="C15" s="34">
        <f ca="1">IF(I15="J",COUNTIF(I$6:INDIRECT("G"&amp;ROW()),"J"),"")</f>
      </c>
      <c r="D15" s="35">
        <f ca="1">IF(G15=$D$5,COUNTIF(G$6:INDIRECT("I"&amp;ROW()),$D$5),"")</f>
      </c>
      <c r="E15" s="80" t="s">
        <v>68</v>
      </c>
      <c r="F15" s="80" t="s">
        <v>69</v>
      </c>
      <c r="G15" s="69" t="s">
        <v>64</v>
      </c>
      <c r="H15" s="70" t="s">
        <v>46</v>
      </c>
      <c r="I15" s="70" t="s">
        <v>65</v>
      </c>
      <c r="J15" s="76" t="s">
        <v>1</v>
      </c>
      <c r="K15" s="70" t="s">
        <v>0</v>
      </c>
      <c r="L15" s="70" t="s">
        <v>15</v>
      </c>
      <c r="M15" s="70" t="s">
        <v>1</v>
      </c>
      <c r="N15" s="70" t="s">
        <v>16</v>
      </c>
      <c r="O15" s="70" t="s">
        <v>1</v>
      </c>
      <c r="P15" s="70" t="s">
        <v>0</v>
      </c>
      <c r="Q15" s="70" t="s">
        <v>0</v>
      </c>
      <c r="R15" s="70" t="s">
        <v>15</v>
      </c>
      <c r="S15" s="70" t="s">
        <v>14</v>
      </c>
      <c r="T15" s="70" t="s">
        <v>0</v>
      </c>
      <c r="U15" s="70" t="s">
        <v>14</v>
      </c>
      <c r="V15" s="70" t="s">
        <v>0</v>
      </c>
      <c r="W15" s="70" t="s">
        <v>15</v>
      </c>
      <c r="X15" s="70" t="s">
        <v>15</v>
      </c>
      <c r="Y15" s="70" t="s">
        <v>15</v>
      </c>
      <c r="Z15" s="70" t="s">
        <v>14</v>
      </c>
      <c r="AA15" s="70" t="s">
        <v>15</v>
      </c>
      <c r="AB15" s="70" t="s">
        <v>14</v>
      </c>
      <c r="AC15" s="70" t="s">
        <v>1</v>
      </c>
      <c r="AD15" s="70"/>
      <c r="AE15" s="70"/>
      <c r="AF15" s="70"/>
      <c r="AG15" s="70"/>
      <c r="AH15" s="77"/>
      <c r="AI15" s="76" t="s">
        <v>1</v>
      </c>
      <c r="AJ15" s="77">
        <v>14</v>
      </c>
      <c r="AK15" s="76" t="s">
        <v>27</v>
      </c>
      <c r="AL15" s="77">
        <v>14</v>
      </c>
      <c r="AM15" s="76" t="s">
        <v>0</v>
      </c>
      <c r="AN15" s="77">
        <v>20</v>
      </c>
      <c r="AO15" s="76"/>
      <c r="AP15" s="77"/>
      <c r="AQ15" s="76"/>
      <c r="AR15" s="77"/>
      <c r="AS15" s="78">
        <v>0.005555555555555556</v>
      </c>
      <c r="AT15" s="79">
        <v>0.08368055555555555</v>
      </c>
      <c r="AU15" s="41">
        <f>IF(AT15,(AT15-AS15)*1440,"")</f>
        <v>112.5</v>
      </c>
      <c r="AV15" s="42">
        <f>IF(H15="O",IF(AND(AU15&lt;&gt;"",AU15&gt;$AU$1),ROUNDUP(($AU$1-AU15)/5,0),0),IF(AND(AU15&lt;&gt;"",AU15&gt;$AU$2),ROUNDUP(($AU$2-AU15)/5,0),0))</f>
        <v>0</v>
      </c>
      <c r="AW15" s="22">
        <f>AV15+IF(AND(J15&lt;&gt;"",J15=$J$4),1,0)+IF(AND(K15&lt;&gt;"",K15=$K$4),1,0)+IF(AND(L15&lt;&gt;"",L15=$L$4),1,0)+IF(AND(M15&lt;&gt;"",M15=$M$4),1,0)+IF(AND(N15&lt;&gt;"",N15=$N$4),1,0)+IF(AND(O15&lt;&gt;"",O15=$O$4),1,0)+IF(AND(P15&lt;&gt;"",P15=$P$4),1,0)+IF(AND(Q15&lt;&gt;"",Q15=$Q$4),1,0)+IF(AND(R15&lt;&gt;"",R15=$R$4),1,0)+IF(AND(S15&lt;&gt;"",S15=$S$4),1,0)+IF(AND(T15&lt;&gt;"",T15=$T$4),1,0)+IF(AND(U15&lt;&gt;"",U15=$U$4),1,0)+IF(AND(V15&lt;&gt;"",V15=$V$4),1,0)+IF(AND(W15&lt;&gt;"",W15=$W$4),1,0)+IF(AND(X15&lt;&gt;"",X15=$X$4),1,0)+IF(AND(Y15&lt;&gt;"",Y15=$Y$4),1,0)+IF(AND(Z15&lt;&gt;"",Z15=$Z$4),1,0)+IF(AND(AA15&lt;&gt;"",AA15=$AA$4),1,0)+IF(AND(AB15&lt;&gt;"",AB15=$AB$4),1,0)+IF(AND(AC15&lt;&gt;"",AC15=$AC$4),1,0)+IF(AND(AD15&lt;&gt;"",AD15=$AD$4),1,0)+IF(AND(AE15&lt;&gt;"",AE15=$AE$4),1,0)+IF(AND(AF15&lt;&gt;"",AF15=$AF$4),1,0)+IF(AND(AG15&lt;&gt;"",AG15=$AG$4),1,0)+IF(AND(AH15&lt;&gt;"",AH15=$AH$4),1,0)+IF(AND(AI15&lt;&gt;"",AI15=$AI$4),1,0)+IF(AND(AK15&lt;&gt;"",AK15=$AK$4),1,0)+IF(AND(AM15&lt;&gt;"",AM15=$AM$4),1,0)+IF(AND(AO15&lt;&gt;"",AO15=$AO$4),1,0)+IF(AND(AQ15&lt;&gt;"",AQ15=$AQ$4),1,0)</f>
        <v>16</v>
      </c>
      <c r="AX15" s="22">
        <f>AJ15+AL15+AN15+AP15+AR15+IF(AI15&lt;&gt;"",IF(AI15=$AI$4,0,60),0)+IF(AK15&lt;&gt;"",IF(AK15=$AK$4,0,60),0)+IF(AM15&lt;&gt;"",IF(AM15=$AM$4,0,60),0)+IF(AO15&lt;&gt;"",IF(AO15=$AO$4,0,60),0)+IF(AQ15&lt;&gt;"",IF(AQ15=$AQ$4,0,60),0)</f>
        <v>48</v>
      </c>
      <c r="AY15" s="38">
        <f>IF(AND($AY$2&lt;&gt;0,AX15&lt;&gt;0),(AW15+1-AX15/(120*$AY$2))*100/($AY$1+$AY$2+1),"")</f>
        <v>84.33333333333334</v>
      </c>
      <c r="AZ15" s="93" t="e">
        <f>IF(AY15&lt;&gt;"",AY15/$AY$6*$AZ$4,"")</f>
        <v>#VALUE!</v>
      </c>
      <c r="BA15" s="39">
        <f>IF(AND(AY15&lt;&gt;"",G15=$BA$5),AY15/VLOOKUP(1,$D$6:$AY$49,48,FALSE)*$BA$4,"")</f>
      </c>
    </row>
    <row r="16" spans="1:53" ht="16.5" customHeight="1">
      <c r="A16" s="32">
        <f>A15+1</f>
        <v>10</v>
      </c>
      <c r="B16" s="33">
        <f ca="1">IF(H16="P",COUNTIF(H$6:INDIRECT("F"&amp;ROW()),"P"),"")</f>
      </c>
      <c r="C16" s="34">
        <f ca="1">IF(I16="J",COUNTIF(I$6:INDIRECT("G"&amp;ROW()),"J"),"")</f>
      </c>
      <c r="D16" s="35">
        <f ca="1">IF(G16=$D$5,COUNTIF(G$6:INDIRECT("I"&amp;ROW()),$D$5),"")</f>
      </c>
      <c r="E16" s="68" t="s">
        <v>58</v>
      </c>
      <c r="F16" s="68" t="s">
        <v>59</v>
      </c>
      <c r="G16" s="69" t="s">
        <v>64</v>
      </c>
      <c r="H16" s="70" t="s">
        <v>46</v>
      </c>
      <c r="I16" s="70" t="s">
        <v>65</v>
      </c>
      <c r="J16" s="76" t="s">
        <v>1</v>
      </c>
      <c r="K16" s="70" t="s">
        <v>0</v>
      </c>
      <c r="L16" s="70" t="s">
        <v>15</v>
      </c>
      <c r="M16" s="70" t="s">
        <v>15</v>
      </c>
      <c r="N16" s="70" t="s">
        <v>16</v>
      </c>
      <c r="O16" s="70" t="s">
        <v>1</v>
      </c>
      <c r="P16" s="70" t="s">
        <v>0</v>
      </c>
      <c r="Q16" s="70" t="s">
        <v>0</v>
      </c>
      <c r="R16" s="70" t="s">
        <v>15</v>
      </c>
      <c r="S16" s="70" t="s">
        <v>14</v>
      </c>
      <c r="T16" s="70" t="s">
        <v>0</v>
      </c>
      <c r="U16" s="70" t="s">
        <v>14</v>
      </c>
      <c r="V16" s="70" t="s">
        <v>0</v>
      </c>
      <c r="W16" s="70" t="s">
        <v>15</v>
      </c>
      <c r="X16" s="70" t="s">
        <v>1</v>
      </c>
      <c r="Y16" s="70" t="s">
        <v>0</v>
      </c>
      <c r="Z16" s="70" t="s">
        <v>14</v>
      </c>
      <c r="AA16" s="70" t="s">
        <v>15</v>
      </c>
      <c r="AB16" s="70" t="s">
        <v>14</v>
      </c>
      <c r="AC16" s="70" t="s">
        <v>1</v>
      </c>
      <c r="AD16" s="70"/>
      <c r="AE16" s="70"/>
      <c r="AF16" s="70"/>
      <c r="AG16" s="70"/>
      <c r="AH16" s="77"/>
      <c r="AI16" s="76" t="s">
        <v>1</v>
      </c>
      <c r="AJ16" s="77">
        <v>13</v>
      </c>
      <c r="AK16" s="76" t="s">
        <v>27</v>
      </c>
      <c r="AL16" s="77">
        <v>7</v>
      </c>
      <c r="AM16" s="76" t="s">
        <v>1</v>
      </c>
      <c r="AN16" s="77">
        <v>14</v>
      </c>
      <c r="AO16" s="76"/>
      <c r="AP16" s="77"/>
      <c r="AQ16" s="76"/>
      <c r="AR16" s="77"/>
      <c r="AS16" s="78">
        <v>0.02152777777777778</v>
      </c>
      <c r="AT16" s="79">
        <v>0.07465277777777778</v>
      </c>
      <c r="AU16" s="41">
        <f>IF(AT16,(AT16-AS16)*1440,"")</f>
        <v>76.49999999999999</v>
      </c>
      <c r="AV16" s="42">
        <f>IF(H16="O",IF(AND(AU16&lt;&gt;"",AU16&gt;$AU$1),ROUNDUP(($AU$1-AU16)/5,0),0),IF(AND(AU16&lt;&gt;"",AU16&gt;$AU$2),ROUNDUP(($AU$2-AU16)/5,0),0))</f>
        <v>0</v>
      </c>
      <c r="AW16" s="22">
        <f>AV16+IF(AND(J16&lt;&gt;"",J16=$J$4),1,0)+IF(AND(K16&lt;&gt;"",K16=$K$4),1,0)+IF(AND(L16&lt;&gt;"",L16=$L$4),1,0)+IF(AND(M16&lt;&gt;"",M16=$M$4),1,0)+IF(AND(N16&lt;&gt;"",N16=$N$4),1,0)+IF(AND(O16&lt;&gt;"",O16=$O$4),1,0)+IF(AND(P16&lt;&gt;"",P16=$P$4),1,0)+IF(AND(Q16&lt;&gt;"",Q16=$Q$4),1,0)+IF(AND(R16&lt;&gt;"",R16=$R$4),1,0)+IF(AND(S16&lt;&gt;"",S16=$S$4),1,0)+IF(AND(T16&lt;&gt;"",T16=$T$4),1,0)+IF(AND(U16&lt;&gt;"",U16=$U$4),1,0)+IF(AND(V16&lt;&gt;"",V16=$V$4),1,0)+IF(AND(W16&lt;&gt;"",W16=$W$4),1,0)+IF(AND(X16&lt;&gt;"",X16=$X$4),1,0)+IF(AND(Y16&lt;&gt;"",Y16=$Y$4),1,0)+IF(AND(Z16&lt;&gt;"",Z16=$Z$4),1,0)+IF(AND(AA16&lt;&gt;"",AA16=$AA$4),1,0)+IF(AND(AB16&lt;&gt;"",AB16=$AB$4),1,0)+IF(AND(AC16&lt;&gt;"",AC16=$AC$4),1,0)+IF(AND(AD16&lt;&gt;"",AD16=$AD$4),1,0)+IF(AND(AE16&lt;&gt;"",AE16=$AE$4),1,0)+IF(AND(AF16&lt;&gt;"",AF16=$AF$4),1,0)+IF(AND(AG16&lt;&gt;"",AG16=$AG$4),1,0)+IF(AND(AH16&lt;&gt;"",AH16=$AH$4),1,0)+IF(AND(AI16&lt;&gt;"",AI16=$AI$4),1,0)+IF(AND(AK16&lt;&gt;"",AK16=$AK$4),1,0)+IF(AND(AM16&lt;&gt;"",AM16=$AM$4),1,0)+IF(AND(AO16&lt;&gt;"",AO16=$AO$4),1,0)+IF(AND(AQ16&lt;&gt;"",AQ16=$AQ$4),1,0)</f>
        <v>16</v>
      </c>
      <c r="AX16" s="22">
        <f>AJ16+AL16+AN16+AP16+AR16+IF(AI16&lt;&gt;"",IF(AI16=$AI$4,0,60),0)+IF(AK16&lt;&gt;"",IF(AK16=$AK$4,0,60),0)+IF(AM16&lt;&gt;"",IF(AM16=$AM$4,0,60),0)+IF(AO16&lt;&gt;"",IF(AO16=$AO$4,0,60),0)+IF(AQ16&lt;&gt;"",IF(AQ16=$AQ$4,0,60),0)</f>
        <v>94</v>
      </c>
      <c r="AY16" s="38">
        <f>IF(AND($AY$2&lt;&gt;0,AX16&lt;&gt;0),(AW16+1-AX16/(120*$AY$2))*100/($AY$1+$AY$2+1),"")</f>
        <v>83.69444444444443</v>
      </c>
      <c r="AZ16" s="93" t="e">
        <f>IF(AY16&lt;&gt;"",AY16/$AY$6*$AZ$4,"")</f>
        <v>#VALUE!</v>
      </c>
      <c r="BA16" s="39">
        <f>IF(AND(AY16&lt;&gt;"",G16=$BA$5),AY16/VLOOKUP(1,$D$6:$AY$49,48,FALSE)*$BA$4,"")</f>
      </c>
    </row>
    <row r="17" spans="1:53" ht="16.5" customHeight="1">
      <c r="A17" s="32">
        <f>A16+1</f>
        <v>11</v>
      </c>
      <c r="B17" s="33">
        <f ca="1">IF(H17="P",COUNTIF(H$6:INDIRECT("F"&amp;ROW()),"P"),"")</f>
      </c>
      <c r="C17" s="34">
        <f ca="1">IF(I17="J",COUNTIF(I$6:INDIRECT("G"&amp;ROW()),"J"),"")</f>
      </c>
      <c r="D17" s="35">
        <f ca="1">IF(G17=$D$5,COUNTIF(G$6:INDIRECT("I"&amp;ROW()),$D$5),"")</f>
        <v>5</v>
      </c>
      <c r="E17" s="80" t="s">
        <v>50</v>
      </c>
      <c r="F17" s="80" t="s">
        <v>61</v>
      </c>
      <c r="G17" s="69" t="s">
        <v>63</v>
      </c>
      <c r="H17" s="70" t="s">
        <v>46</v>
      </c>
      <c r="I17" s="70" t="s">
        <v>65</v>
      </c>
      <c r="J17" s="76" t="s">
        <v>0</v>
      </c>
      <c r="K17" s="70" t="s">
        <v>15</v>
      </c>
      <c r="L17" s="70" t="s">
        <v>15</v>
      </c>
      <c r="M17" s="70" t="s">
        <v>15</v>
      </c>
      <c r="N17" s="70" t="s">
        <v>16</v>
      </c>
      <c r="O17" s="70" t="s">
        <v>1</v>
      </c>
      <c r="P17" s="70" t="s">
        <v>0</v>
      </c>
      <c r="Q17" s="70" t="s">
        <v>0</v>
      </c>
      <c r="R17" s="70" t="s">
        <v>15</v>
      </c>
      <c r="S17" s="70" t="s">
        <v>14</v>
      </c>
      <c r="T17" s="70" t="s">
        <v>0</v>
      </c>
      <c r="U17" s="70" t="s">
        <v>14</v>
      </c>
      <c r="V17" s="70" t="s">
        <v>0</v>
      </c>
      <c r="W17" s="70" t="s">
        <v>15</v>
      </c>
      <c r="X17" s="70" t="s">
        <v>15</v>
      </c>
      <c r="Y17" s="70" t="s">
        <v>15</v>
      </c>
      <c r="Z17" s="70" t="s">
        <v>14</v>
      </c>
      <c r="AA17" s="70" t="s">
        <v>15</v>
      </c>
      <c r="AB17" s="70" t="s">
        <v>14</v>
      </c>
      <c r="AC17" s="70" t="s">
        <v>1</v>
      </c>
      <c r="AD17" s="70"/>
      <c r="AE17" s="70"/>
      <c r="AF17" s="70"/>
      <c r="AG17" s="70"/>
      <c r="AH17" s="77"/>
      <c r="AI17" s="76" t="s">
        <v>1</v>
      </c>
      <c r="AJ17" s="77">
        <v>8</v>
      </c>
      <c r="AK17" s="76" t="s">
        <v>27</v>
      </c>
      <c r="AL17" s="77">
        <v>9</v>
      </c>
      <c r="AM17" s="76" t="s">
        <v>0</v>
      </c>
      <c r="AN17" s="77">
        <v>7</v>
      </c>
      <c r="AO17" s="76"/>
      <c r="AP17" s="77"/>
      <c r="AQ17" s="76"/>
      <c r="AR17" s="77"/>
      <c r="AS17" s="78">
        <v>0.034722222222222224</v>
      </c>
      <c r="AT17" s="79">
        <v>0.07319444444444444</v>
      </c>
      <c r="AU17" s="41">
        <f>IF(AT17,(AT17-AS17)*1440,"")</f>
        <v>55.399999999999984</v>
      </c>
      <c r="AV17" s="42">
        <f>IF(H17="O",IF(AND(AU17&lt;&gt;"",AU17&gt;$AU$1),ROUNDUP(($AU$1-AU17)/5,0),0),IF(AND(AU17&lt;&gt;"",AU17&gt;$AU$2),ROUNDUP(($AU$2-AU17)/5,0),0))</f>
        <v>0</v>
      </c>
      <c r="AW17" s="22">
        <f>AV17+IF(AND(J17&lt;&gt;"",J17=$J$4),1,0)+IF(AND(K17&lt;&gt;"",K17=$K$4),1,0)+IF(AND(L17&lt;&gt;"",L17=$L$4),1,0)+IF(AND(M17&lt;&gt;"",M17=$M$4),1,0)+IF(AND(N17&lt;&gt;"",N17=$N$4),1,0)+IF(AND(O17&lt;&gt;"",O17=$O$4),1,0)+IF(AND(P17&lt;&gt;"",P17=$P$4),1,0)+IF(AND(Q17&lt;&gt;"",Q17=$Q$4),1,0)+IF(AND(R17&lt;&gt;"",R17=$R$4),1,0)+IF(AND(S17&lt;&gt;"",S17=$S$4),1,0)+IF(AND(T17&lt;&gt;"",T17=$T$4),1,0)+IF(AND(U17&lt;&gt;"",U17=$U$4),1,0)+IF(AND(V17&lt;&gt;"",V17=$V$4),1,0)+IF(AND(W17&lt;&gt;"",W17=$W$4),1,0)+IF(AND(X17&lt;&gt;"",X17=$X$4),1,0)+IF(AND(Y17&lt;&gt;"",Y17=$Y$4),1,0)+IF(AND(Z17&lt;&gt;"",Z17=$Z$4),1,0)+IF(AND(AA17&lt;&gt;"",AA17=$AA$4),1,0)+IF(AND(AB17&lt;&gt;"",AB17=$AB$4),1,0)+IF(AND(AC17&lt;&gt;"",AC17=$AC$4),1,0)+IF(AND(AD17&lt;&gt;"",AD17=$AD$4),1,0)+IF(AND(AE17&lt;&gt;"",AE17=$AE$4),1,0)+IF(AND(AF17&lt;&gt;"",AF17=$AF$4),1,0)+IF(AND(AG17&lt;&gt;"",AG17=$AG$4),1,0)+IF(AND(AH17&lt;&gt;"",AH17=$AH$4),1,0)+IF(AND(AI17&lt;&gt;"",AI17=$AI$4),1,0)+IF(AND(AK17&lt;&gt;"",AK17=$AK$4),1,0)+IF(AND(AM17&lt;&gt;"",AM17=$AM$4),1,0)+IF(AND(AO17&lt;&gt;"",AO17=$AO$4),1,0)+IF(AND(AQ17&lt;&gt;"",AQ17=$AQ$4),1,0)</f>
        <v>15</v>
      </c>
      <c r="AX17" s="22">
        <f>AJ17+AL17+AN17+AP17+AR17+IF(AI17&lt;&gt;"",IF(AI17=$AI$4,0,60),0)+IF(AK17&lt;&gt;"",IF(AK17=$AK$4,0,60),0)+IF(AM17&lt;&gt;"",IF(AM17=$AM$4,0,60),0)+IF(AO17&lt;&gt;"",IF(AO17=$AO$4,0,60),0)+IF(AQ17&lt;&gt;"",IF(AQ17=$AQ$4,0,60),0)</f>
        <v>24</v>
      </c>
      <c r="AY17" s="38">
        <f>IF(AND($AY$2&lt;&gt;0,AX17&lt;&gt;0),(AW17+1-AX17/(120*$AY$2))*100/($AY$1+$AY$2+1),"")</f>
        <v>79.66666666666666</v>
      </c>
      <c r="AZ17" s="93" t="e">
        <f>IF(AY17&lt;&gt;"",AY17/$AY$6*$AZ$4,"")</f>
        <v>#VALUE!</v>
      </c>
      <c r="BA17" s="39">
        <f>IF(AND(AY17&lt;&gt;"",G17=$BA$5),AY17/VLOOKUP(1,$D$6:$AY$49,48,FALSE)*$BA$4,"")</f>
      </c>
    </row>
    <row r="18" spans="1:53" ht="16.5" customHeight="1">
      <c r="A18" s="32">
        <f>A17+1</f>
        <v>12</v>
      </c>
      <c r="B18" s="33">
        <f ca="1">IF(H18="P",COUNTIF(H$6:INDIRECT("F"&amp;ROW()),"P"),"")</f>
      </c>
      <c r="C18" s="34">
        <f ca="1">IF(I18="J",COUNTIF(I$6:INDIRECT("G"&amp;ROW()),"J"),"")</f>
      </c>
      <c r="D18" s="35">
        <f ca="1">IF(G18=$D$5,COUNTIF(G$6:INDIRECT("I"&amp;ROW()),$D$5),"")</f>
      </c>
      <c r="E18" s="68" t="s">
        <v>84</v>
      </c>
      <c r="F18" s="68" t="s">
        <v>61</v>
      </c>
      <c r="G18" s="69" t="s">
        <v>92</v>
      </c>
      <c r="H18" s="70" t="s">
        <v>46</v>
      </c>
      <c r="I18" s="70" t="s">
        <v>65</v>
      </c>
      <c r="J18" s="76" t="s">
        <v>1</v>
      </c>
      <c r="K18" s="70" t="s">
        <v>0</v>
      </c>
      <c r="L18" s="70" t="s">
        <v>14</v>
      </c>
      <c r="M18" s="70" t="s">
        <v>1</v>
      </c>
      <c r="N18" s="70" t="s">
        <v>16</v>
      </c>
      <c r="O18" s="70" t="s">
        <v>1</v>
      </c>
      <c r="P18" s="70" t="s">
        <v>0</v>
      </c>
      <c r="Q18" s="70" t="s">
        <v>14</v>
      </c>
      <c r="R18" s="70" t="s">
        <v>15</v>
      </c>
      <c r="S18" s="70" t="s">
        <v>14</v>
      </c>
      <c r="T18" s="70" t="s">
        <v>0</v>
      </c>
      <c r="U18" s="70" t="s">
        <v>14</v>
      </c>
      <c r="V18" s="70" t="s">
        <v>0</v>
      </c>
      <c r="W18" s="70" t="s">
        <v>15</v>
      </c>
      <c r="X18" s="70" t="s">
        <v>15</v>
      </c>
      <c r="Y18" s="70" t="s">
        <v>0</v>
      </c>
      <c r="Z18" s="70" t="s">
        <v>14</v>
      </c>
      <c r="AA18" s="70" t="s">
        <v>15</v>
      </c>
      <c r="AB18" s="70" t="s">
        <v>15</v>
      </c>
      <c r="AC18" s="70" t="s">
        <v>0</v>
      </c>
      <c r="AD18" s="70"/>
      <c r="AE18" s="70"/>
      <c r="AF18" s="70"/>
      <c r="AG18" s="70"/>
      <c r="AH18" s="77"/>
      <c r="AI18" s="76" t="s">
        <v>1</v>
      </c>
      <c r="AJ18" s="77">
        <v>7</v>
      </c>
      <c r="AK18" s="76" t="s">
        <v>27</v>
      </c>
      <c r="AL18" s="77">
        <v>8</v>
      </c>
      <c r="AM18" s="76" t="s">
        <v>0</v>
      </c>
      <c r="AN18" s="77">
        <v>19</v>
      </c>
      <c r="AO18" s="76"/>
      <c r="AP18" s="77"/>
      <c r="AQ18" s="76"/>
      <c r="AR18" s="77"/>
      <c r="AS18" s="78">
        <v>0.027083333333333334</v>
      </c>
      <c r="AT18" s="79">
        <v>0.09810185185185184</v>
      </c>
      <c r="AU18" s="41">
        <f>IF(AT18,(AT18-AS18)*1440,"")</f>
        <v>102.26666666666665</v>
      </c>
      <c r="AV18" s="42">
        <f>IF(H18="O",IF(AND(AU18&lt;&gt;"",AU18&gt;$AU$1),ROUNDUP(($AU$1-AU18)/5,0),0),IF(AND(AU18&lt;&gt;"",AU18&gt;$AU$2),ROUNDUP(($AU$2-AU18)/5,0),0))</f>
        <v>0</v>
      </c>
      <c r="AW18" s="22">
        <f>AV18+IF(AND(J18&lt;&gt;"",J18=$J$4),1,0)+IF(AND(K18&lt;&gt;"",K18=$K$4),1,0)+IF(AND(L18&lt;&gt;"",L18=$L$4),1,0)+IF(AND(M18&lt;&gt;"",M18=$M$4),1,0)+IF(AND(N18&lt;&gt;"",N18=$N$4),1,0)+IF(AND(O18&lt;&gt;"",O18=$O$4),1,0)+IF(AND(P18&lt;&gt;"",P18=$P$4),1,0)+IF(AND(Q18&lt;&gt;"",Q18=$Q$4),1,0)+IF(AND(R18&lt;&gt;"",R18=$R$4),1,0)+IF(AND(S18&lt;&gt;"",S18=$S$4),1,0)+IF(AND(T18&lt;&gt;"",T18=$T$4),1,0)+IF(AND(U18&lt;&gt;"",U18=$U$4),1,0)+IF(AND(V18&lt;&gt;"",V18=$V$4),1,0)+IF(AND(W18&lt;&gt;"",W18=$W$4),1,0)+IF(AND(X18&lt;&gt;"",X18=$X$4),1,0)+IF(AND(Y18&lt;&gt;"",Y18=$Y$4),1,0)+IF(AND(Z18&lt;&gt;"",Z18=$Z$4),1,0)+IF(AND(AA18&lt;&gt;"",AA18=$AA$4),1,0)+IF(AND(AB18&lt;&gt;"",AB18=$AB$4),1,0)+IF(AND(AC18&lt;&gt;"",AC18=$AC$4),1,0)+IF(AND(AD18&lt;&gt;"",AD18=$AD$4),1,0)+IF(AND(AE18&lt;&gt;"",AE18=$AE$4),1,0)+IF(AND(AF18&lt;&gt;"",AF18=$AF$4),1,0)+IF(AND(AG18&lt;&gt;"",AG18=$AG$4),1,0)+IF(AND(AH18&lt;&gt;"",AH18=$AH$4),1,0)+IF(AND(AI18&lt;&gt;"",AI18=$AI$4),1,0)+IF(AND(AK18&lt;&gt;"",AK18=$AK$4),1,0)+IF(AND(AM18&lt;&gt;"",AM18=$AM$4),1,0)+IF(AND(AO18&lt;&gt;"",AO18=$AO$4),1,0)+IF(AND(AQ18&lt;&gt;"",AQ18=$AQ$4),1,0)</f>
        <v>15</v>
      </c>
      <c r="AX18" s="22">
        <f>AJ18+AL18+AN18+AP18+AR18+IF(AI18&lt;&gt;"",IF(AI18=$AI$4,0,60),0)+IF(AK18&lt;&gt;"",IF(AK18=$AK$4,0,60),0)+IF(AM18&lt;&gt;"",IF(AM18=$AM$4,0,60),0)+IF(AO18&lt;&gt;"",IF(AO18=$AO$4,0,60),0)+IF(AQ18&lt;&gt;"",IF(AQ18=$AQ$4,0,60),0)</f>
        <v>34</v>
      </c>
      <c r="AY18" s="38">
        <f>IF(AND($AY$2&lt;&gt;0,AX18&lt;&gt;0),(AW18+1-AX18/(120*$AY$2))*100/($AY$1+$AY$2+1),"")</f>
        <v>79.52777777777777</v>
      </c>
      <c r="AZ18" s="93" t="e">
        <f>IF(AY18&lt;&gt;"",AY18/$AY$6*$AZ$4,"")</f>
        <v>#VALUE!</v>
      </c>
      <c r="BA18" s="39">
        <f>IF(AND(AY18&lt;&gt;"",G18=$BA$5),AY18/VLOOKUP(1,$D$6:$AY$49,48,FALSE)*$BA$4,"")</f>
      </c>
    </row>
    <row r="19" spans="1:53" ht="16.5" customHeight="1">
      <c r="A19" s="32">
        <f>A18+1</f>
        <v>13</v>
      </c>
      <c r="B19" s="33">
        <f ca="1">IF(H19="P",COUNTIF(H$6:INDIRECT("F"&amp;ROW()),"P"),"")</f>
      </c>
      <c r="C19" s="34">
        <f ca="1">IF(I19="J",COUNTIF(I$6:INDIRECT("G"&amp;ROW()),"J"),"")</f>
      </c>
      <c r="D19" s="35">
        <f ca="1">IF(G19=$D$5,COUNTIF(G$6:INDIRECT("I"&amp;ROW()),$D$5),"")</f>
      </c>
      <c r="E19" s="68" t="s">
        <v>71</v>
      </c>
      <c r="F19" s="68" t="s">
        <v>59</v>
      </c>
      <c r="G19" s="69" t="s">
        <v>64</v>
      </c>
      <c r="H19" s="70" t="s">
        <v>46</v>
      </c>
      <c r="I19" s="70" t="s">
        <v>65</v>
      </c>
      <c r="J19" s="76" t="s">
        <v>1</v>
      </c>
      <c r="K19" s="70" t="s">
        <v>0</v>
      </c>
      <c r="L19" s="70" t="s">
        <v>15</v>
      </c>
      <c r="M19" s="70" t="s">
        <v>15</v>
      </c>
      <c r="N19" s="70" t="s">
        <v>16</v>
      </c>
      <c r="O19" s="70" t="s">
        <v>1</v>
      </c>
      <c r="P19" s="70" t="s">
        <v>0</v>
      </c>
      <c r="Q19" s="70" t="s">
        <v>0</v>
      </c>
      <c r="R19" s="70" t="s">
        <v>15</v>
      </c>
      <c r="S19" s="70" t="s">
        <v>14</v>
      </c>
      <c r="T19" s="70" t="s">
        <v>0</v>
      </c>
      <c r="U19" s="70" t="s">
        <v>15</v>
      </c>
      <c r="V19" s="70" t="s">
        <v>0</v>
      </c>
      <c r="W19" s="70" t="s">
        <v>15</v>
      </c>
      <c r="X19" s="70" t="s">
        <v>1</v>
      </c>
      <c r="Y19" s="70" t="s">
        <v>15</v>
      </c>
      <c r="Z19" s="70" t="s">
        <v>14</v>
      </c>
      <c r="AA19" s="70" t="s">
        <v>15</v>
      </c>
      <c r="AB19" s="70" t="s">
        <v>15</v>
      </c>
      <c r="AC19" s="70" t="s">
        <v>0</v>
      </c>
      <c r="AD19" s="70"/>
      <c r="AE19" s="70"/>
      <c r="AF19" s="70"/>
      <c r="AG19" s="70"/>
      <c r="AH19" s="77"/>
      <c r="AI19" s="76" t="s">
        <v>1</v>
      </c>
      <c r="AJ19" s="77">
        <v>4</v>
      </c>
      <c r="AK19" s="76" t="s">
        <v>27</v>
      </c>
      <c r="AL19" s="77">
        <v>9</v>
      </c>
      <c r="AM19" s="76" t="s">
        <v>14</v>
      </c>
      <c r="AN19" s="77">
        <v>1</v>
      </c>
      <c r="AO19" s="76"/>
      <c r="AP19" s="77"/>
      <c r="AQ19" s="76"/>
      <c r="AR19" s="77"/>
      <c r="AS19" s="78">
        <v>0.030555555555555555</v>
      </c>
      <c r="AT19" s="79">
        <v>0.0886111111111111</v>
      </c>
      <c r="AU19" s="41">
        <f>IF(AT19,(AT19-AS19)*1440,"")</f>
        <v>83.59999999999998</v>
      </c>
      <c r="AV19" s="42">
        <f>IF(H19="O",IF(AND(AU19&lt;&gt;"",AU19&gt;$AU$1),ROUNDUP(($AU$1-AU19)/5,0),0),IF(AND(AU19&lt;&gt;"",AU19&gt;$AU$2),ROUNDUP(($AU$2-AU19)/5,0),0))</f>
        <v>0</v>
      </c>
      <c r="AW19" s="22">
        <f>AV19+IF(AND(J19&lt;&gt;"",J19=$J$4),1,0)+IF(AND(K19&lt;&gt;"",K19=$K$4),1,0)+IF(AND(L19&lt;&gt;"",L19=$L$4),1,0)+IF(AND(M19&lt;&gt;"",M19=$M$4),1,0)+IF(AND(N19&lt;&gt;"",N19=$N$4),1,0)+IF(AND(O19&lt;&gt;"",O19=$O$4),1,0)+IF(AND(P19&lt;&gt;"",P19=$P$4),1,0)+IF(AND(Q19&lt;&gt;"",Q19=$Q$4),1,0)+IF(AND(R19&lt;&gt;"",R19=$R$4),1,0)+IF(AND(S19&lt;&gt;"",S19=$S$4),1,0)+IF(AND(T19&lt;&gt;"",T19=$T$4),1,0)+IF(AND(U19&lt;&gt;"",U19=$U$4),1,0)+IF(AND(V19&lt;&gt;"",V19=$V$4),1,0)+IF(AND(W19&lt;&gt;"",W19=$W$4),1,0)+IF(AND(X19&lt;&gt;"",X19=$X$4),1,0)+IF(AND(Y19&lt;&gt;"",Y19=$Y$4),1,0)+IF(AND(Z19&lt;&gt;"",Z19=$Z$4),1,0)+IF(AND(AA19&lt;&gt;"",AA19=$AA$4),1,0)+IF(AND(AB19&lt;&gt;"",AB19=$AB$4),1,0)+IF(AND(AC19&lt;&gt;"",AC19=$AC$4),1,0)+IF(AND(AD19&lt;&gt;"",AD19=$AD$4),1,0)+IF(AND(AE19&lt;&gt;"",AE19=$AE$4),1,0)+IF(AND(AF19&lt;&gt;"",AF19=$AF$4),1,0)+IF(AND(AG19&lt;&gt;"",AG19=$AG$4),1,0)+IF(AND(AH19&lt;&gt;"",AH19=$AH$4),1,0)+IF(AND(AI19&lt;&gt;"",AI19=$AI$4),1,0)+IF(AND(AK19&lt;&gt;"",AK19=$AK$4),1,0)+IF(AND(AM19&lt;&gt;"",AM19=$AM$4),1,0)+IF(AND(AO19&lt;&gt;"",AO19=$AO$4),1,0)+IF(AND(AQ19&lt;&gt;"",AQ19=$AQ$4),1,0)</f>
        <v>15</v>
      </c>
      <c r="AX19" s="22">
        <f>AJ19+AL19+AN19+AP19+AR19+IF(AI19&lt;&gt;"",IF(AI19=$AI$4,0,60),0)+IF(AK19&lt;&gt;"",IF(AK19=$AK$4,0,60),0)+IF(AM19&lt;&gt;"",IF(AM19=$AM$4,0,60),0)+IF(AO19&lt;&gt;"",IF(AO19=$AO$4,0,60),0)+IF(AQ19&lt;&gt;"",IF(AQ19=$AQ$4,0,60),0)</f>
        <v>74</v>
      </c>
      <c r="AY19" s="38">
        <f>IF(AND($AY$2&lt;&gt;0,AX19&lt;&gt;0),(AW19+1-AX19/(120*$AY$2))*100/($AY$1+$AY$2+1),"")</f>
        <v>78.97222222222221</v>
      </c>
      <c r="AZ19" s="93" t="e">
        <f>IF(AY19&lt;&gt;"",AY19/$AY$6*$AZ$4,"")</f>
        <v>#VALUE!</v>
      </c>
      <c r="BA19" s="39">
        <f>IF(AND(AY19&lt;&gt;"",G19=$BA$5),AY19/VLOOKUP(1,$D$6:$AY$49,48,FALSE)*$BA$4,"")</f>
      </c>
    </row>
    <row r="20" spans="1:53" ht="16.5" customHeight="1">
      <c r="A20" s="32">
        <v>13</v>
      </c>
      <c r="B20" s="33">
        <f ca="1">IF(H20="P",COUNTIF(H$6:INDIRECT("F"&amp;ROW()),"P"),"")</f>
      </c>
      <c r="C20" s="34">
        <f ca="1">IF(I20="J",COUNTIF(I$6:INDIRECT("G"&amp;ROW()),"J"),"")</f>
      </c>
      <c r="D20" s="35">
        <f ca="1">IF(G20=$D$5,COUNTIF(G$6:INDIRECT("I"&amp;ROW()),$D$5),"")</f>
      </c>
      <c r="E20" s="68" t="s">
        <v>57</v>
      </c>
      <c r="F20" s="68" t="s">
        <v>80</v>
      </c>
      <c r="G20" s="69" t="s">
        <v>64</v>
      </c>
      <c r="H20" s="70" t="s">
        <v>46</v>
      </c>
      <c r="I20" s="70" t="s">
        <v>65</v>
      </c>
      <c r="J20" s="76" t="s">
        <v>90</v>
      </c>
      <c r="K20" s="70" t="s">
        <v>15</v>
      </c>
      <c r="L20" s="70" t="s">
        <v>15</v>
      </c>
      <c r="M20" s="70" t="s">
        <v>1</v>
      </c>
      <c r="N20" s="70" t="s">
        <v>27</v>
      </c>
      <c r="O20" s="70" t="s">
        <v>15</v>
      </c>
      <c r="P20" s="70" t="s">
        <v>1</v>
      </c>
      <c r="Q20" s="70" t="s">
        <v>0</v>
      </c>
      <c r="R20" s="70" t="s">
        <v>15</v>
      </c>
      <c r="S20" s="70" t="s">
        <v>14</v>
      </c>
      <c r="T20" s="70" t="s">
        <v>0</v>
      </c>
      <c r="U20" s="70" t="s">
        <v>15</v>
      </c>
      <c r="V20" s="70" t="s">
        <v>0</v>
      </c>
      <c r="W20" s="70" t="s">
        <v>15</v>
      </c>
      <c r="X20" s="70" t="s">
        <v>15</v>
      </c>
      <c r="Y20" s="70" t="s">
        <v>15</v>
      </c>
      <c r="Z20" s="70" t="s">
        <v>14</v>
      </c>
      <c r="AA20" s="70" t="s">
        <v>15</v>
      </c>
      <c r="AB20" s="70" t="s">
        <v>14</v>
      </c>
      <c r="AC20" s="70" t="s">
        <v>0</v>
      </c>
      <c r="AD20" s="70"/>
      <c r="AE20" s="70"/>
      <c r="AF20" s="70"/>
      <c r="AG20" s="70"/>
      <c r="AH20" s="77"/>
      <c r="AI20" s="76" t="s">
        <v>1</v>
      </c>
      <c r="AJ20" s="77">
        <v>13</v>
      </c>
      <c r="AK20" s="76" t="s">
        <v>16</v>
      </c>
      <c r="AL20" s="77">
        <v>23</v>
      </c>
      <c r="AM20" s="76" t="s">
        <v>0</v>
      </c>
      <c r="AN20" s="77">
        <v>12</v>
      </c>
      <c r="AO20" s="76"/>
      <c r="AP20" s="77"/>
      <c r="AQ20" s="76"/>
      <c r="AR20" s="77"/>
      <c r="AS20" s="78">
        <v>0.05833333333333333</v>
      </c>
      <c r="AT20" s="79">
        <v>0.14502314814814815</v>
      </c>
      <c r="AU20" s="41">
        <f>IF(AT20,(AT20-AS20)*1440,"")</f>
        <v>124.83333333333336</v>
      </c>
      <c r="AV20" s="42">
        <f>IF(H20="O",IF(AND(AU20&lt;&gt;"",AU20&gt;$AU$1),ROUNDUP(($AU$1-AU20)/5,0),0),IF(AND(AU20&lt;&gt;"",AU20&gt;$AU$2),ROUNDUP(($AU$2-AU20)/5,0),0))</f>
        <v>0</v>
      </c>
      <c r="AW20" s="22">
        <f>AV20+IF(AND(J20&lt;&gt;"",J20=$J$4),1,0)+IF(AND(K20&lt;&gt;"",K20=$K$4),1,0)+IF(AND(L20&lt;&gt;"",L20=$L$4),1,0)+IF(AND(M20&lt;&gt;"",M20=$M$4),1,0)+IF(AND(N20&lt;&gt;"",N20=$N$4),1,0)+IF(AND(O20&lt;&gt;"",O20=$O$4),1,0)+IF(AND(P20&lt;&gt;"",P20=$P$4),1,0)+IF(AND(Q20&lt;&gt;"",Q20=$Q$4),1,0)+IF(AND(R20&lt;&gt;"",R20=$R$4),1,0)+IF(AND(S20&lt;&gt;"",S20=$S$4),1,0)+IF(AND(T20&lt;&gt;"",T20=$T$4),1,0)+IF(AND(U20&lt;&gt;"",U20=$U$4),1,0)+IF(AND(V20&lt;&gt;"",V20=$V$4),1,0)+IF(AND(W20&lt;&gt;"",W20=$W$4),1,0)+IF(AND(X20&lt;&gt;"",X20=$X$4),1,0)+IF(AND(Y20&lt;&gt;"",Y20=$Y$4),1,0)+IF(AND(Z20&lt;&gt;"",Z20=$Z$4),1,0)+IF(AND(AA20&lt;&gt;"",AA20=$AA$4),1,0)+IF(AND(AB20&lt;&gt;"",AB20=$AB$4),1,0)+IF(AND(AC20&lt;&gt;"",AC20=$AC$4),1,0)+IF(AND(AD20&lt;&gt;"",AD20=$AD$4),1,0)+IF(AND(AE20&lt;&gt;"",AE20=$AE$4),1,0)+IF(AND(AF20&lt;&gt;"",AF20=$AF$4),1,0)+IF(AND(AG20&lt;&gt;"",AG20=$AG$4),1,0)+IF(AND(AH20&lt;&gt;"",AH20=$AH$4),1,0)+IF(AND(AI20&lt;&gt;"",AI20=$AI$4),1,0)+IF(AND(AK20&lt;&gt;"",AK20=$AK$4),1,0)+IF(AND(AM20&lt;&gt;"",AM20=$AM$4),1,0)+IF(AND(AO20&lt;&gt;"",AO20=$AO$4),1,0)+IF(AND(AQ20&lt;&gt;"",AQ20=$AQ$4),1,0)</f>
        <v>15</v>
      </c>
      <c r="AX20" s="22">
        <f>AJ20+AL20+AN20+AP20+AR20+IF(AI20&lt;&gt;"",IF(AI20=$AI$4,0,60),0)+IF(AK20&lt;&gt;"",IF(AK20=$AK$4,0,60),0)+IF(AM20&lt;&gt;"",IF(AM20=$AM$4,0,60),0)+IF(AO20&lt;&gt;"",IF(AO20=$AO$4,0,60),0)+IF(AQ20&lt;&gt;"",IF(AQ20=$AQ$4,0,60),0)</f>
        <v>108</v>
      </c>
      <c r="AY20" s="38">
        <f>IF(AND($AY$2&lt;&gt;0,AX20&lt;&gt;0),(AW20+1-AX20/(120*$AY$2))*100/($AY$1+$AY$2+1),"")</f>
        <v>78.5</v>
      </c>
      <c r="AZ20" s="93" t="e">
        <f>IF(AY20&lt;&gt;"",AY20/$AY$6*$AZ$4,"")</f>
        <v>#VALUE!</v>
      </c>
      <c r="BA20" s="39">
        <f>IF(AND(AY20&lt;&gt;"",G20=$BA$5),AY20/VLOOKUP(1,$D$6:$AY$49,48,FALSE)*$BA$4,"")</f>
      </c>
    </row>
    <row r="21" spans="1:53" ht="16.5" customHeight="1">
      <c r="A21" s="32">
        <f>A20+1</f>
        <v>14</v>
      </c>
      <c r="B21" s="33">
        <f ca="1">IF(H21="P",COUNTIF(H$6:INDIRECT("F"&amp;ROW()),"P"),"")</f>
      </c>
      <c r="C21" s="34">
        <f ca="1">IF(I21="J",COUNTIF(I$6:INDIRECT("G"&amp;ROW()),"J"),"")</f>
      </c>
      <c r="D21" s="35">
        <f ca="1">IF(G21=$D$5,COUNTIF(G$6:INDIRECT("I"&amp;ROW()),$D$5),"")</f>
      </c>
      <c r="E21" s="68" t="s">
        <v>79</v>
      </c>
      <c r="F21" s="68" t="s">
        <v>80</v>
      </c>
      <c r="G21" s="69" t="s">
        <v>64</v>
      </c>
      <c r="H21" s="70" t="s">
        <v>46</v>
      </c>
      <c r="I21" s="70" t="s">
        <v>65</v>
      </c>
      <c r="J21" s="76" t="s">
        <v>0</v>
      </c>
      <c r="K21" s="70" t="s">
        <v>0</v>
      </c>
      <c r="L21" s="70" t="s">
        <v>15</v>
      </c>
      <c r="M21" s="70" t="s">
        <v>15</v>
      </c>
      <c r="N21" s="70" t="s">
        <v>16</v>
      </c>
      <c r="O21" s="70" t="s">
        <v>15</v>
      </c>
      <c r="P21" s="70" t="s">
        <v>1</v>
      </c>
      <c r="Q21" s="70" t="s">
        <v>14</v>
      </c>
      <c r="R21" s="70" t="s">
        <v>15</v>
      </c>
      <c r="S21" s="70" t="s">
        <v>14</v>
      </c>
      <c r="T21" s="70" t="s">
        <v>0</v>
      </c>
      <c r="U21" s="70" t="s">
        <v>14</v>
      </c>
      <c r="V21" s="70" t="s">
        <v>0</v>
      </c>
      <c r="W21" s="70" t="s">
        <v>15</v>
      </c>
      <c r="X21" s="70" t="s">
        <v>1</v>
      </c>
      <c r="Y21" s="70" t="s">
        <v>0</v>
      </c>
      <c r="Z21" s="70" t="s">
        <v>14</v>
      </c>
      <c r="AA21" s="70" t="s">
        <v>15</v>
      </c>
      <c r="AB21" s="70" t="s">
        <v>14</v>
      </c>
      <c r="AC21" s="70" t="s">
        <v>0</v>
      </c>
      <c r="AD21" s="70"/>
      <c r="AE21" s="70"/>
      <c r="AF21" s="70"/>
      <c r="AG21" s="70"/>
      <c r="AH21" s="77"/>
      <c r="AI21" s="76" t="s">
        <v>0</v>
      </c>
      <c r="AJ21" s="77">
        <v>24</v>
      </c>
      <c r="AK21" s="76" t="s">
        <v>27</v>
      </c>
      <c r="AL21" s="77">
        <v>38</v>
      </c>
      <c r="AM21" s="76" t="s">
        <v>1</v>
      </c>
      <c r="AN21" s="77">
        <v>51</v>
      </c>
      <c r="AO21" s="76"/>
      <c r="AP21" s="77"/>
      <c r="AQ21" s="76"/>
      <c r="AR21" s="77"/>
      <c r="AS21" s="78">
        <v>0.025</v>
      </c>
      <c r="AT21" s="79">
        <v>0.09027777777777778</v>
      </c>
      <c r="AU21" s="41">
        <f>IF(AT21,(AT21-AS21)*1440,"")</f>
        <v>93.99999999999999</v>
      </c>
      <c r="AV21" s="42">
        <f>IF(H21="O",IF(AND(AU21&lt;&gt;"",AU21&gt;$AU$1),ROUNDUP(($AU$1-AU21)/5,0),0),IF(AND(AU21&lt;&gt;"",AU21&gt;$AU$2),ROUNDUP(($AU$2-AU21)/5,0),0))</f>
        <v>0</v>
      </c>
      <c r="AW21" s="22">
        <f>AV21+IF(AND(J21&lt;&gt;"",J21=$J$4),1,0)+IF(AND(K21&lt;&gt;"",K21=$K$4),1,0)+IF(AND(L21&lt;&gt;"",L21=$L$4),1,0)+IF(AND(M21&lt;&gt;"",M21=$M$4),1,0)+IF(AND(N21&lt;&gt;"",N21=$N$4),1,0)+IF(AND(O21&lt;&gt;"",O21=$O$4),1,0)+IF(AND(P21&lt;&gt;"",P21=$P$4),1,0)+IF(AND(Q21&lt;&gt;"",Q21=$Q$4),1,0)+IF(AND(R21&lt;&gt;"",R21=$R$4),1,0)+IF(AND(S21&lt;&gt;"",S21=$S$4),1,0)+IF(AND(T21&lt;&gt;"",T21=$T$4),1,0)+IF(AND(U21&lt;&gt;"",U21=$U$4),1,0)+IF(AND(V21&lt;&gt;"",V21=$V$4),1,0)+IF(AND(W21&lt;&gt;"",W21=$W$4),1,0)+IF(AND(X21&lt;&gt;"",X21=$X$4),1,0)+IF(AND(Y21&lt;&gt;"",Y21=$Y$4),1,0)+IF(AND(Z21&lt;&gt;"",Z21=$Z$4),1,0)+IF(AND(AA21&lt;&gt;"",AA21=$AA$4),1,0)+IF(AND(AB21&lt;&gt;"",AB21=$AB$4),1,0)+IF(AND(AC21&lt;&gt;"",AC21=$AC$4),1,0)+IF(AND(AD21&lt;&gt;"",AD21=$AD$4),1,0)+IF(AND(AE21&lt;&gt;"",AE21=$AE$4),1,0)+IF(AND(AF21&lt;&gt;"",AF21=$AF$4),1,0)+IF(AND(AG21&lt;&gt;"",AG21=$AG$4),1,0)+IF(AND(AH21&lt;&gt;"",AH21=$AH$4),1,0)+IF(AND(AI21&lt;&gt;"",AI21=$AI$4),1,0)+IF(AND(AK21&lt;&gt;"",AK21=$AK$4),1,0)+IF(AND(AM21&lt;&gt;"",AM21=$AM$4),1,0)+IF(AND(AO21&lt;&gt;"",AO21=$AO$4),1,0)+IF(AND(AQ21&lt;&gt;"",AQ21=$AQ$4),1,0)</f>
        <v>14</v>
      </c>
      <c r="AX21" s="22">
        <f>AJ21+AL21+AN21+AP21+AR21+IF(AI21&lt;&gt;"",IF(AI21=$AI$4,0,60),0)+IF(AK21&lt;&gt;"",IF(AK21=$AK$4,0,60),0)+IF(AM21&lt;&gt;"",IF(AM21=$AM$4,0,60),0)+IF(AO21&lt;&gt;"",IF(AO21=$AO$4,0,60),0)+IF(AQ21&lt;&gt;"",IF(AQ21=$AQ$4,0,60),0)</f>
        <v>233</v>
      </c>
      <c r="AY21" s="38">
        <f>IF(AND($AY$2&lt;&gt;0,AX21&lt;&gt;0),(AW21+1-AX21/(120*$AY$2))*100/($AY$1+$AY$2+1),"")</f>
        <v>71.76388888888889</v>
      </c>
      <c r="AZ21" s="93" t="e">
        <f>IF(AY21&lt;&gt;"",AY21/$AY$6*$AZ$4,"")</f>
        <v>#VALUE!</v>
      </c>
      <c r="BA21" s="39">
        <f>IF(AND(AY21&lt;&gt;"",G21=$BA$5),AY21/VLOOKUP(1,$D$6:$AY$49,48,FALSE)*$BA$4,"")</f>
      </c>
    </row>
    <row r="22" spans="1:53" ht="16.5" customHeight="1">
      <c r="A22" s="32">
        <f>A21+1</f>
        <v>15</v>
      </c>
      <c r="B22" s="33">
        <f ca="1">IF(H22="P",COUNTIF(H$6:INDIRECT("F"&amp;ROW()),"P"),"")</f>
      </c>
      <c r="C22" s="34">
        <f ca="1">IF(I22="J",COUNTIF(I$6:INDIRECT("G"&amp;ROW()),"J"),"")</f>
      </c>
      <c r="D22" s="35">
        <f ca="1">IF(G22=$D$5,COUNTIF(G$6:INDIRECT("I"&amp;ROW()),$D$5),"")</f>
        <v>6</v>
      </c>
      <c r="E22" s="68" t="s">
        <v>53</v>
      </c>
      <c r="F22" s="68" t="s">
        <v>62</v>
      </c>
      <c r="G22" s="69" t="s">
        <v>63</v>
      </c>
      <c r="H22" s="70" t="s">
        <v>46</v>
      </c>
      <c r="I22" s="70" t="s">
        <v>65</v>
      </c>
      <c r="J22" s="76" t="s">
        <v>1</v>
      </c>
      <c r="K22" s="70" t="s">
        <v>0</v>
      </c>
      <c r="L22" s="70" t="s">
        <v>15</v>
      </c>
      <c r="M22" s="70" t="s">
        <v>15</v>
      </c>
      <c r="N22" s="70" t="s">
        <v>16</v>
      </c>
      <c r="O22" s="70" t="s">
        <v>1</v>
      </c>
      <c r="P22" s="70" t="s">
        <v>0</v>
      </c>
      <c r="Q22" s="70" t="s">
        <v>0</v>
      </c>
      <c r="R22" s="70" t="s">
        <v>15</v>
      </c>
      <c r="S22" s="70" t="s">
        <v>14</v>
      </c>
      <c r="T22" s="70" t="s">
        <v>0</v>
      </c>
      <c r="U22" s="70" t="s">
        <v>1</v>
      </c>
      <c r="V22" s="70" t="s">
        <v>0</v>
      </c>
      <c r="W22" s="70" t="s">
        <v>15</v>
      </c>
      <c r="X22" s="70" t="s">
        <v>1</v>
      </c>
      <c r="Y22" s="70" t="s">
        <v>0</v>
      </c>
      <c r="Z22" s="70" t="s">
        <v>14</v>
      </c>
      <c r="AA22" s="70" t="s">
        <v>15</v>
      </c>
      <c r="AB22" s="70" t="s">
        <v>15</v>
      </c>
      <c r="AC22" s="70" t="s">
        <v>0</v>
      </c>
      <c r="AD22" s="70"/>
      <c r="AE22" s="70"/>
      <c r="AF22" s="70"/>
      <c r="AG22" s="70"/>
      <c r="AH22" s="77"/>
      <c r="AI22" s="76" t="s">
        <v>14</v>
      </c>
      <c r="AJ22" s="77">
        <v>16</v>
      </c>
      <c r="AK22" s="76" t="s">
        <v>16</v>
      </c>
      <c r="AL22" s="77">
        <v>16</v>
      </c>
      <c r="AM22" s="76" t="s">
        <v>1</v>
      </c>
      <c r="AN22" s="77">
        <v>48</v>
      </c>
      <c r="AO22" s="76"/>
      <c r="AP22" s="77"/>
      <c r="AQ22" s="76"/>
      <c r="AR22" s="77"/>
      <c r="AS22" s="78">
        <v>0.0125</v>
      </c>
      <c r="AT22" s="79">
        <v>0.075</v>
      </c>
      <c r="AU22" s="41">
        <f>IF(AT22,(AT22-AS22)*1440,"")</f>
        <v>90</v>
      </c>
      <c r="AV22" s="42">
        <f>IF(H22="O",IF(AND(AU22&lt;&gt;"",AU22&gt;$AU$1),ROUNDUP(($AU$1-AU22)/5,0),0),IF(AND(AU22&lt;&gt;"",AU22&gt;$AU$2),ROUNDUP(($AU$2-AU22)/5,0),0))</f>
        <v>0</v>
      </c>
      <c r="AW22" s="22">
        <f>AV22+IF(AND(J22&lt;&gt;"",J22=$J$4),1,0)+IF(AND(K22&lt;&gt;"",K22=$K$4),1,0)+IF(AND(L22&lt;&gt;"",L22=$L$4),1,0)+IF(AND(M22&lt;&gt;"",M22=$M$4),1,0)+IF(AND(N22&lt;&gt;"",N22=$N$4),1,0)+IF(AND(O22&lt;&gt;"",O22=$O$4),1,0)+IF(AND(P22&lt;&gt;"",P22=$P$4),1,0)+IF(AND(Q22&lt;&gt;"",Q22=$Q$4),1,0)+IF(AND(R22&lt;&gt;"",R22=$R$4),1,0)+IF(AND(S22&lt;&gt;"",S22=$S$4),1,0)+IF(AND(T22&lt;&gt;"",T22=$T$4),1,0)+IF(AND(U22&lt;&gt;"",U22=$U$4),1,0)+IF(AND(V22&lt;&gt;"",V22=$V$4),1,0)+IF(AND(W22&lt;&gt;"",W22=$W$4),1,0)+IF(AND(X22&lt;&gt;"",X22=$X$4),1,0)+IF(AND(Y22&lt;&gt;"",Y22=$Y$4),1,0)+IF(AND(Z22&lt;&gt;"",Z22=$Z$4),1,0)+IF(AND(AA22&lt;&gt;"",AA22=$AA$4),1,0)+IF(AND(AB22&lt;&gt;"",AB22=$AB$4),1,0)+IF(AND(AC22&lt;&gt;"",AC22=$AC$4),1,0)+IF(AND(AD22&lt;&gt;"",AD22=$AD$4),1,0)+IF(AND(AE22&lt;&gt;"",AE22=$AE$4),1,0)+IF(AND(AF22&lt;&gt;"",AF22=$AF$4),1,0)+IF(AND(AG22&lt;&gt;"",AG22=$AG$4),1,0)+IF(AND(AH22&lt;&gt;"",AH22=$AH$4),1,0)+IF(AND(AI22&lt;&gt;"",AI22=$AI$4),1,0)+IF(AND(AK22&lt;&gt;"",AK22=$AK$4),1,0)+IF(AND(AM22&lt;&gt;"",AM22=$AM$4),1,0)+IF(AND(AO22&lt;&gt;"",AO22=$AO$4),1,0)+IF(AND(AQ22&lt;&gt;"",AQ22=$AQ$4),1,0)</f>
        <v>14</v>
      </c>
      <c r="AX22" s="22">
        <f>AJ22+AL22+AN22+AP22+AR22+IF(AI22&lt;&gt;"",IF(AI22=$AI$4,0,60),0)+IF(AK22&lt;&gt;"",IF(AK22=$AK$4,0,60),0)+IF(AM22&lt;&gt;"",IF(AM22=$AM$4,0,60),0)+IF(AO22&lt;&gt;"",IF(AO22=$AO$4,0,60),0)+IF(AQ22&lt;&gt;"",IF(AQ22=$AQ$4,0,60),0)</f>
        <v>260</v>
      </c>
      <c r="AY22" s="38">
        <f>IF(AND($AY$2&lt;&gt;0,AX22&lt;&gt;0),(AW22+1-AX22/(120*$AY$2))*100/($AY$1+$AY$2+1),"")</f>
        <v>71.38888888888889</v>
      </c>
      <c r="AZ22" s="93" t="e">
        <f>IF(AY22&lt;&gt;"",AY22/$AY$6*$AZ$4,"")</f>
        <v>#VALUE!</v>
      </c>
      <c r="BA22" s="39">
        <f>IF(AND(AY22&lt;&gt;"",G22=$BA$5),AY22/VLOOKUP(1,$D$6:$AY$49,48,FALSE)*$BA$4,"")</f>
      </c>
    </row>
    <row r="23" spans="1:53" ht="16.5" customHeight="1">
      <c r="A23" s="32">
        <f>A22+1</f>
        <v>16</v>
      </c>
      <c r="B23" s="33">
        <f ca="1">IF(H23="P",COUNTIF(H$6:INDIRECT("F"&amp;ROW()),"P"),"")</f>
        <v>1</v>
      </c>
      <c r="C23" s="34">
        <f ca="1">IF(I23="J",COUNTIF(I$6:INDIRECT("G"&amp;ROW()),"J"),"")</f>
      </c>
      <c r="D23" s="35">
        <f ca="1">IF(G23=$D$5,COUNTIF(G$6:INDIRECT("I"&amp;ROW()),$D$5),"")</f>
        <v>7</v>
      </c>
      <c r="E23" s="68" t="s">
        <v>51</v>
      </c>
      <c r="F23" s="68" t="s">
        <v>61</v>
      </c>
      <c r="G23" s="69" t="s">
        <v>63</v>
      </c>
      <c r="H23" s="70" t="s">
        <v>66</v>
      </c>
      <c r="I23" s="70" t="s">
        <v>65</v>
      </c>
      <c r="J23" s="76" t="s">
        <v>1</v>
      </c>
      <c r="K23" s="70" t="s">
        <v>0</v>
      </c>
      <c r="L23" s="70" t="s">
        <v>15</v>
      </c>
      <c r="M23" s="70" t="s">
        <v>15</v>
      </c>
      <c r="N23" s="70" t="s">
        <v>16</v>
      </c>
      <c r="O23" s="70" t="s">
        <v>15</v>
      </c>
      <c r="P23" s="70" t="s">
        <v>1</v>
      </c>
      <c r="Q23" s="70" t="s">
        <v>14</v>
      </c>
      <c r="R23" s="70" t="s">
        <v>15</v>
      </c>
      <c r="S23" s="70" t="s">
        <v>14</v>
      </c>
      <c r="T23" s="70" t="s">
        <v>0</v>
      </c>
      <c r="U23" s="70" t="s">
        <v>14</v>
      </c>
      <c r="V23" s="70" t="s">
        <v>0</v>
      </c>
      <c r="W23" s="70" t="s">
        <v>15</v>
      </c>
      <c r="X23" s="70" t="s">
        <v>15</v>
      </c>
      <c r="Y23" s="70" t="s">
        <v>1</v>
      </c>
      <c r="Z23" s="70" t="s">
        <v>15</v>
      </c>
      <c r="AA23" s="70" t="s">
        <v>15</v>
      </c>
      <c r="AB23" s="70" t="s">
        <v>14</v>
      </c>
      <c r="AC23" s="70" t="s">
        <v>0</v>
      </c>
      <c r="AD23" s="70"/>
      <c r="AE23" s="70"/>
      <c r="AF23" s="70"/>
      <c r="AG23" s="70"/>
      <c r="AH23" s="77"/>
      <c r="AI23" s="76" t="s">
        <v>1</v>
      </c>
      <c r="AJ23" s="77">
        <v>7</v>
      </c>
      <c r="AK23" s="76" t="s">
        <v>16</v>
      </c>
      <c r="AL23" s="77">
        <v>8</v>
      </c>
      <c r="AM23" s="76" t="s">
        <v>1</v>
      </c>
      <c r="AN23" s="77">
        <v>8</v>
      </c>
      <c r="AO23" s="76"/>
      <c r="AP23" s="77"/>
      <c r="AQ23" s="76"/>
      <c r="AR23" s="77"/>
      <c r="AS23" s="78">
        <v>0.006944444444444444</v>
      </c>
      <c r="AT23" s="79">
        <v>0.06805555555555555</v>
      </c>
      <c r="AU23" s="41">
        <f>IF(AT23,(AT23-AS23)*1440,"")</f>
        <v>87.99999999999999</v>
      </c>
      <c r="AV23" s="42">
        <f>IF(H23="O",IF(AND(AU23&lt;&gt;"",AU23&gt;$AU$1),ROUNDUP(($AU$1-AU23)/5,0),0),IF(AND(AU23&lt;&gt;"",AU23&gt;$AU$2),ROUNDUP(($AU$2-AU23)/5,0),0))</f>
        <v>0</v>
      </c>
      <c r="AW23" s="22">
        <f>AV23+IF(AND(J23&lt;&gt;"",J23=$J$4),1,0)+IF(AND(K23&lt;&gt;"",K23=$K$4),1,0)+IF(AND(L23&lt;&gt;"",L23=$L$4),1,0)+IF(AND(M23&lt;&gt;"",M23=$M$4),1,0)+IF(AND(N23&lt;&gt;"",N23=$N$4),1,0)+IF(AND(O23&lt;&gt;"",O23=$O$4),1,0)+IF(AND(P23&lt;&gt;"",P23=$P$4),1,0)+IF(AND(Q23&lt;&gt;"",Q23=$Q$4),1,0)+IF(AND(R23&lt;&gt;"",R23=$R$4),1,0)+IF(AND(S23&lt;&gt;"",S23=$S$4),1,0)+IF(AND(T23&lt;&gt;"",T23=$T$4),1,0)+IF(AND(U23&lt;&gt;"",U23=$U$4),1,0)+IF(AND(V23&lt;&gt;"",V23=$V$4),1,0)+IF(AND(W23&lt;&gt;"",W23=$W$4),1,0)+IF(AND(X23&lt;&gt;"",X23=$X$4),1,0)+IF(AND(Y23&lt;&gt;"",Y23=$Y$4),1,0)+IF(AND(Z23&lt;&gt;"",Z23=$Z$4),1,0)+IF(AND(AA23&lt;&gt;"",AA23=$AA$4),1,0)+IF(AND(AB23&lt;&gt;"",AB23=$AB$4),1,0)+IF(AND(AC23&lt;&gt;"",AC23=$AC$4),1,0)+IF(AND(AD23&lt;&gt;"",AD23=$AD$4),1,0)+IF(AND(AE23&lt;&gt;"",AE23=$AE$4),1,0)+IF(AND(AF23&lt;&gt;"",AF23=$AF$4),1,0)+IF(AND(AG23&lt;&gt;"",AG23=$AG$4),1,0)+IF(AND(AH23&lt;&gt;"",AH23=$AH$4),1,0)+IF(AND(AI23&lt;&gt;"",AI23=$AI$4),1,0)+IF(AND(AK23&lt;&gt;"",AK23=$AK$4),1,0)+IF(AND(AM23&lt;&gt;"",AM23=$AM$4),1,0)+IF(AND(AO23&lt;&gt;"",AO23=$AO$4),1,0)+IF(AND(AQ23&lt;&gt;"",AQ23=$AQ$4),1,0)</f>
        <v>13</v>
      </c>
      <c r="AX23" s="22">
        <f>AJ23+AL23+AN23+AP23+AR23+IF(AI23&lt;&gt;"",IF(AI23=$AI$4,0,60),0)+IF(AK23&lt;&gt;"",IF(AK23=$AK$4,0,60),0)+IF(AM23&lt;&gt;"",IF(AM23=$AM$4,0,60),0)+IF(AO23&lt;&gt;"",IF(AO23=$AO$4,0,60),0)+IF(AQ23&lt;&gt;"",IF(AQ23=$AQ$4,0,60),0)</f>
        <v>143</v>
      </c>
      <c r="AY23" s="38">
        <f>IF(AND($AY$2&lt;&gt;0,AX23&lt;&gt;0),(AW23+1-AX23/(120*$AY$2))*100/($AY$1+$AY$2+1),"")</f>
        <v>68.01388888888889</v>
      </c>
      <c r="AZ23" s="93" t="e">
        <f>IF(AY23&lt;&gt;"",AY23/$AY$6*$AZ$4,"")</f>
        <v>#VALUE!</v>
      </c>
      <c r="BA23" s="39">
        <f>IF(AND(AY23&lt;&gt;"",G23=$BA$5),AY23/VLOOKUP(1,$D$6:$AY$49,48,FALSE)*$BA$4,"")</f>
      </c>
    </row>
    <row r="24" spans="1:53" ht="16.5" customHeight="1">
      <c r="A24" s="32">
        <f>A23+1</f>
        <v>17</v>
      </c>
      <c r="B24" s="33">
        <f ca="1">IF(H24="P",COUNTIF(H$6:INDIRECT("F"&amp;ROW()),"P"),"")</f>
      </c>
      <c r="C24" s="34">
        <f ca="1">IF(I24="J",COUNTIF(I$6:INDIRECT("G"&amp;ROW()),"J"),"")</f>
      </c>
      <c r="D24" s="35">
        <f ca="1">IF(G24=$D$5,COUNTIF(G$6:INDIRECT("I"&amp;ROW()),$D$5),"")</f>
      </c>
      <c r="E24" s="68" t="s">
        <v>76</v>
      </c>
      <c r="F24" s="68" t="s">
        <v>77</v>
      </c>
      <c r="G24" s="69" t="s">
        <v>64</v>
      </c>
      <c r="H24" s="70" t="s">
        <v>46</v>
      </c>
      <c r="I24" s="70" t="s">
        <v>65</v>
      </c>
      <c r="J24" s="76" t="s">
        <v>1</v>
      </c>
      <c r="K24" s="70" t="s">
        <v>0</v>
      </c>
      <c r="L24" s="70" t="s">
        <v>15</v>
      </c>
      <c r="M24" s="70" t="s">
        <v>14</v>
      </c>
      <c r="N24" s="70" t="s">
        <v>27</v>
      </c>
      <c r="O24" s="70" t="s">
        <v>1</v>
      </c>
      <c r="P24" s="70" t="s">
        <v>1</v>
      </c>
      <c r="Q24" s="70" t="s">
        <v>0</v>
      </c>
      <c r="R24" s="70" t="s">
        <v>15</v>
      </c>
      <c r="S24" s="70" t="s">
        <v>14</v>
      </c>
      <c r="T24" s="70" t="s">
        <v>0</v>
      </c>
      <c r="U24" s="70" t="s">
        <v>14</v>
      </c>
      <c r="V24" s="70" t="s">
        <v>0</v>
      </c>
      <c r="W24" s="70" t="s">
        <v>15</v>
      </c>
      <c r="X24" s="70" t="s">
        <v>1</v>
      </c>
      <c r="Y24" s="70" t="s">
        <v>0</v>
      </c>
      <c r="Z24" s="70" t="s">
        <v>14</v>
      </c>
      <c r="AA24" s="70" t="s">
        <v>15</v>
      </c>
      <c r="AB24" s="70" t="s">
        <v>14</v>
      </c>
      <c r="AC24" s="70" t="s">
        <v>1</v>
      </c>
      <c r="AD24" s="70"/>
      <c r="AE24" s="70"/>
      <c r="AF24" s="70"/>
      <c r="AG24" s="70"/>
      <c r="AH24" s="77"/>
      <c r="AI24" s="76" t="s">
        <v>0</v>
      </c>
      <c r="AJ24" s="77">
        <v>27</v>
      </c>
      <c r="AK24" s="76" t="s">
        <v>27</v>
      </c>
      <c r="AL24" s="77">
        <v>24</v>
      </c>
      <c r="AM24" s="76" t="s">
        <v>1</v>
      </c>
      <c r="AN24" s="77">
        <v>28</v>
      </c>
      <c r="AO24" s="76"/>
      <c r="AP24" s="77"/>
      <c r="AQ24" s="76"/>
      <c r="AR24" s="77"/>
      <c r="AS24" s="78">
        <v>0.03263888888888889</v>
      </c>
      <c r="AT24" s="79">
        <v>0.0949537037037037</v>
      </c>
      <c r="AU24" s="41">
        <f>IF(AT24,(AT24-AS24)*1440,"")</f>
        <v>89.73333333333333</v>
      </c>
      <c r="AV24" s="42">
        <f>IF(H24="O",IF(AND(AU24&lt;&gt;"",AU24&gt;$AU$1),ROUNDUP(($AU$1-AU24)/5,0),0),IF(AND(AU24&lt;&gt;"",AU24&gt;$AU$2),ROUNDUP(($AU$2-AU24)/5,0),0))</f>
        <v>0</v>
      </c>
      <c r="AW24" s="22">
        <f>AV24+IF(AND(J24&lt;&gt;"",J24=$J$4),1,0)+IF(AND(K24&lt;&gt;"",K24=$K$4),1,0)+IF(AND(L24&lt;&gt;"",L24=$L$4),1,0)+IF(AND(M24&lt;&gt;"",M24=$M$4),1,0)+IF(AND(N24&lt;&gt;"",N24=$N$4),1,0)+IF(AND(O24&lt;&gt;"",O24=$O$4),1,0)+IF(AND(P24&lt;&gt;"",P24=$P$4),1,0)+IF(AND(Q24&lt;&gt;"",Q24=$Q$4),1,0)+IF(AND(R24&lt;&gt;"",R24=$R$4),1,0)+IF(AND(S24&lt;&gt;"",S24=$S$4),1,0)+IF(AND(T24&lt;&gt;"",T24=$T$4),1,0)+IF(AND(U24&lt;&gt;"",U24=$U$4),1,0)+IF(AND(V24&lt;&gt;"",V24=$V$4),1,0)+IF(AND(W24&lt;&gt;"",W24=$W$4),1,0)+IF(AND(X24&lt;&gt;"",X24=$X$4),1,0)+IF(AND(Y24&lt;&gt;"",Y24=$Y$4),1,0)+IF(AND(Z24&lt;&gt;"",Z24=$Z$4),1,0)+IF(AND(AA24&lt;&gt;"",AA24=$AA$4),1,0)+IF(AND(AB24&lt;&gt;"",AB24=$AB$4),1,0)+IF(AND(AC24&lt;&gt;"",AC24=$AC$4),1,0)+IF(AND(AD24&lt;&gt;"",AD24=$AD$4),1,0)+IF(AND(AE24&lt;&gt;"",AE24=$AE$4),1,0)+IF(AND(AF24&lt;&gt;"",AF24=$AF$4),1,0)+IF(AND(AG24&lt;&gt;"",AG24=$AG$4),1,0)+IF(AND(AH24&lt;&gt;"",AH24=$AH$4),1,0)+IF(AND(AI24&lt;&gt;"",AI24=$AI$4),1,0)+IF(AND(AK24&lt;&gt;"",AK24=$AK$4),1,0)+IF(AND(AM24&lt;&gt;"",AM24=$AM$4),1,0)+IF(AND(AO24&lt;&gt;"",AO24=$AO$4),1,0)+IF(AND(AQ24&lt;&gt;"",AQ24=$AQ$4),1,0)</f>
        <v>13</v>
      </c>
      <c r="AX24" s="22">
        <f>AJ24+AL24+AN24+AP24+AR24+IF(AI24&lt;&gt;"",IF(AI24=$AI$4,0,60),0)+IF(AK24&lt;&gt;"",IF(AK24=$AK$4,0,60),0)+IF(AM24&lt;&gt;"",IF(AM24=$AM$4,0,60),0)+IF(AO24&lt;&gt;"",IF(AO24=$AO$4,0,60),0)+IF(AQ24&lt;&gt;"",IF(AQ24=$AQ$4,0,60),0)</f>
        <v>199</v>
      </c>
      <c r="AY24" s="38">
        <f>IF(AND($AY$2&lt;&gt;0,AX24&lt;&gt;0),(AW24+1-AX24/(120*$AY$2))*100/($AY$1+$AY$2+1),"")</f>
        <v>67.23611111111111</v>
      </c>
      <c r="AZ24" s="93" t="e">
        <f>IF(AY24&lt;&gt;"",AY24/$AY$6*$AZ$4,"")</f>
        <v>#VALUE!</v>
      </c>
      <c r="BA24" s="39">
        <f>IF(AND(AY24&lt;&gt;"",G24=$BA$5),AY24/VLOOKUP(1,$D$6:$AY$49,48,FALSE)*$BA$4,"")</f>
      </c>
    </row>
    <row r="25" spans="1:53" ht="16.5" customHeight="1">
      <c r="A25" s="32">
        <f>A24+1</f>
        <v>18</v>
      </c>
      <c r="B25" s="33">
        <f ca="1">IF(H25="P",COUNTIF(H$6:INDIRECT("F"&amp;ROW()),"P"),"")</f>
      </c>
      <c r="C25" s="34">
        <f ca="1">IF(I25="J",COUNTIF(I$6:INDIRECT("G"&amp;ROW()),"J"),"")</f>
      </c>
      <c r="D25" s="35">
        <f ca="1">IF(G25=$D$5,COUNTIF(G$6:INDIRECT("I"&amp;ROW()),$D$5),"")</f>
      </c>
      <c r="E25" s="68" t="s">
        <v>73</v>
      </c>
      <c r="F25" s="68" t="s">
        <v>74</v>
      </c>
      <c r="G25" s="69" t="s">
        <v>64</v>
      </c>
      <c r="H25" s="70" t="s">
        <v>46</v>
      </c>
      <c r="I25" s="70" t="s">
        <v>65</v>
      </c>
      <c r="J25" s="76" t="s">
        <v>1</v>
      </c>
      <c r="K25" s="70" t="s">
        <v>0</v>
      </c>
      <c r="L25" s="70" t="s">
        <v>15</v>
      </c>
      <c r="M25" s="70" t="s">
        <v>15</v>
      </c>
      <c r="N25" s="70" t="s">
        <v>16</v>
      </c>
      <c r="O25" s="70" t="s">
        <v>1</v>
      </c>
      <c r="P25" s="70" t="s">
        <v>16</v>
      </c>
      <c r="Q25" s="70" t="s">
        <v>15</v>
      </c>
      <c r="R25" s="70" t="s">
        <v>15</v>
      </c>
      <c r="S25" s="70" t="s">
        <v>14</v>
      </c>
      <c r="T25" s="70" t="s">
        <v>0</v>
      </c>
      <c r="U25" s="70" t="s">
        <v>14</v>
      </c>
      <c r="V25" s="70" t="s">
        <v>15</v>
      </c>
      <c r="W25" s="70" t="s">
        <v>15</v>
      </c>
      <c r="X25" s="70" t="s">
        <v>15</v>
      </c>
      <c r="Y25" s="70" t="s">
        <v>1</v>
      </c>
      <c r="Z25" s="70" t="s">
        <v>14</v>
      </c>
      <c r="AA25" s="70" t="s">
        <v>15</v>
      </c>
      <c r="AB25" s="70" t="s">
        <v>0</v>
      </c>
      <c r="AC25" s="70" t="s">
        <v>1</v>
      </c>
      <c r="AD25" s="70"/>
      <c r="AE25" s="70"/>
      <c r="AF25" s="70"/>
      <c r="AG25" s="70"/>
      <c r="AH25" s="77"/>
      <c r="AI25" s="76" t="s">
        <v>14</v>
      </c>
      <c r="AJ25" s="77">
        <v>17</v>
      </c>
      <c r="AK25" s="76" t="s">
        <v>27</v>
      </c>
      <c r="AL25" s="77">
        <v>18</v>
      </c>
      <c r="AM25" s="76" t="s">
        <v>0</v>
      </c>
      <c r="AN25" s="77">
        <v>32</v>
      </c>
      <c r="AO25" s="76"/>
      <c r="AP25" s="77"/>
      <c r="AQ25" s="76"/>
      <c r="AR25" s="77"/>
      <c r="AS25" s="78">
        <v>0.013888888888888888</v>
      </c>
      <c r="AT25" s="79">
        <v>0.09569444444444446</v>
      </c>
      <c r="AU25" s="41">
        <f>IF(AT25,(AT25-AS25)*1440,"")</f>
        <v>117.80000000000003</v>
      </c>
      <c r="AV25" s="42">
        <f>IF(H25="O",IF(AND(AU25&lt;&gt;"",AU25&gt;$AU$1),ROUNDUP(($AU$1-AU25)/5,0),0),IF(AND(AU25&lt;&gt;"",AU25&gt;$AU$2),ROUNDUP(($AU$2-AU25)/5,0),0))</f>
        <v>0</v>
      </c>
      <c r="AW25" s="22">
        <f>AV25+IF(AND(J25&lt;&gt;"",J25=$J$4),1,0)+IF(AND(K25&lt;&gt;"",K25=$K$4),1,0)+IF(AND(L25&lt;&gt;"",L25=$L$4),1,0)+IF(AND(M25&lt;&gt;"",M25=$M$4),1,0)+IF(AND(N25&lt;&gt;"",N25=$N$4),1,0)+IF(AND(O25&lt;&gt;"",O25=$O$4),1,0)+IF(AND(P25&lt;&gt;"",P25=$P$4),1,0)+IF(AND(Q25&lt;&gt;"",Q25=$Q$4),1,0)+IF(AND(R25&lt;&gt;"",R25=$R$4),1,0)+IF(AND(S25&lt;&gt;"",S25=$S$4),1,0)+IF(AND(T25&lt;&gt;"",T25=$T$4),1,0)+IF(AND(U25&lt;&gt;"",U25=$U$4),1,0)+IF(AND(V25&lt;&gt;"",V25=$V$4),1,0)+IF(AND(W25&lt;&gt;"",W25=$W$4),1,0)+IF(AND(X25&lt;&gt;"",X25=$X$4),1,0)+IF(AND(Y25&lt;&gt;"",Y25=$Y$4),1,0)+IF(AND(Z25&lt;&gt;"",Z25=$Z$4),1,0)+IF(AND(AA25&lt;&gt;"",AA25=$AA$4),1,0)+IF(AND(AB25&lt;&gt;"",AB25=$AB$4),1,0)+IF(AND(AC25&lt;&gt;"",AC25=$AC$4),1,0)+IF(AND(AD25&lt;&gt;"",AD25=$AD$4),1,0)+IF(AND(AE25&lt;&gt;"",AE25=$AE$4),1,0)+IF(AND(AF25&lt;&gt;"",AF25=$AF$4),1,0)+IF(AND(AG25&lt;&gt;"",AG25=$AG$4),1,0)+IF(AND(AH25&lt;&gt;"",AH25=$AH$4),1,0)+IF(AND(AI25&lt;&gt;"",AI25=$AI$4),1,0)+IF(AND(AK25&lt;&gt;"",AK25=$AK$4),1,0)+IF(AND(AM25&lt;&gt;"",AM25=$AM$4),1,0)+IF(AND(AO25&lt;&gt;"",AO25=$AO$4),1,0)+IF(AND(AQ25&lt;&gt;"",AQ25=$AQ$4),1,0)</f>
        <v>11</v>
      </c>
      <c r="AX25" s="22">
        <f>AJ25+AL25+AN25+AP25+AR25+IF(AI25&lt;&gt;"",IF(AI25=$AI$4,0,60),0)+IF(AK25&lt;&gt;"",IF(AK25=$AK$4,0,60),0)+IF(AM25&lt;&gt;"",IF(AM25=$AM$4,0,60),0)+IF(AO25&lt;&gt;"",IF(AO25=$AO$4,0,60),0)+IF(AQ25&lt;&gt;"",IF(AQ25=$AQ$4,0,60),0)</f>
        <v>127</v>
      </c>
      <c r="AY25" s="38">
        <f>IF(AND($AY$2&lt;&gt;0,AX25&lt;&gt;0),(AW25+1-AX25/(120*$AY$2))*100/($AY$1+$AY$2+1),"")</f>
        <v>58.23611111111111</v>
      </c>
      <c r="AZ25" s="93" t="e">
        <f>IF(AY25&lt;&gt;"",AY25/$AY$6*$AZ$4,"")</f>
        <v>#VALUE!</v>
      </c>
      <c r="BA25" s="39">
        <f>IF(AND(AY25&lt;&gt;"",G25=$BA$5),AY25/VLOOKUP(1,$D$6:$AY$49,48,FALSE)*$BA$4,"")</f>
      </c>
    </row>
    <row r="26" spans="1:53" ht="16.5" customHeight="1">
      <c r="A26" s="32">
        <f>A25+1</f>
        <v>19</v>
      </c>
      <c r="B26" s="33">
        <f ca="1">IF(H26="P",COUNTIF(H$6:INDIRECT("F"&amp;ROW()),"P"),"")</f>
      </c>
      <c r="C26" s="34">
        <f ca="1">IF(I26="J",COUNTIF(I$6:INDIRECT("G"&amp;ROW()),"J"),"")</f>
      </c>
      <c r="D26" s="35">
        <f ca="1">IF(G26=$D$5,COUNTIF(G$6:INDIRECT("I"&amp;ROW()),$D$5),"")</f>
        <v>8</v>
      </c>
      <c r="E26" s="68" t="s">
        <v>49</v>
      </c>
      <c r="F26" s="68" t="s">
        <v>61</v>
      </c>
      <c r="G26" s="69" t="s">
        <v>63</v>
      </c>
      <c r="H26" s="70" t="s">
        <v>46</v>
      </c>
      <c r="I26" s="70" t="s">
        <v>65</v>
      </c>
      <c r="J26" s="76" t="s">
        <v>0</v>
      </c>
      <c r="K26" s="70" t="s">
        <v>0</v>
      </c>
      <c r="L26" s="70" t="s">
        <v>15</v>
      </c>
      <c r="M26" s="70" t="s">
        <v>14</v>
      </c>
      <c r="N26" s="70" t="s">
        <v>27</v>
      </c>
      <c r="O26" s="70" t="s">
        <v>1</v>
      </c>
      <c r="P26" s="70" t="s">
        <v>0</v>
      </c>
      <c r="Q26" s="70" t="s">
        <v>14</v>
      </c>
      <c r="R26" s="70" t="s">
        <v>15</v>
      </c>
      <c r="S26" s="70" t="s">
        <v>14</v>
      </c>
      <c r="T26" s="70" t="s">
        <v>0</v>
      </c>
      <c r="U26" s="70" t="s">
        <v>1</v>
      </c>
      <c r="V26" s="70" t="s">
        <v>0</v>
      </c>
      <c r="W26" s="70" t="s">
        <v>15</v>
      </c>
      <c r="X26" s="70" t="s">
        <v>1</v>
      </c>
      <c r="Y26" s="70" t="s">
        <v>1</v>
      </c>
      <c r="Z26" s="70" t="s">
        <v>14</v>
      </c>
      <c r="AA26" s="70" t="s">
        <v>15</v>
      </c>
      <c r="AB26" s="70" t="s">
        <v>14</v>
      </c>
      <c r="AC26" s="70" t="s">
        <v>1</v>
      </c>
      <c r="AD26" s="70"/>
      <c r="AE26" s="70"/>
      <c r="AF26" s="70"/>
      <c r="AG26" s="70"/>
      <c r="AH26" s="77"/>
      <c r="AI26" s="76" t="s">
        <v>27</v>
      </c>
      <c r="AJ26" s="77">
        <v>8</v>
      </c>
      <c r="AK26" s="76" t="s">
        <v>27</v>
      </c>
      <c r="AL26" s="77">
        <v>7</v>
      </c>
      <c r="AM26" s="76" t="s">
        <v>1</v>
      </c>
      <c r="AN26" s="77">
        <v>35</v>
      </c>
      <c r="AO26" s="76"/>
      <c r="AP26" s="77"/>
      <c r="AQ26" s="76"/>
      <c r="AR26" s="77"/>
      <c r="AS26" s="78">
        <v>0.029166666666666664</v>
      </c>
      <c r="AT26" s="79">
        <v>0.07939814814814815</v>
      </c>
      <c r="AU26" s="41">
        <f>IF(AT26,(AT26-AS26)*1440,"")</f>
        <v>72.33333333333334</v>
      </c>
      <c r="AV26" s="42">
        <f>IF(H26="O",IF(AND(AU26&lt;&gt;"",AU26&gt;$AU$1),ROUNDUP(($AU$1-AU26)/5,0),0),IF(AND(AU26&lt;&gt;"",AU26&gt;$AU$2),ROUNDUP(($AU$2-AU26)/5,0),0))</f>
        <v>0</v>
      </c>
      <c r="AW26" s="22">
        <f>AV26+IF(AND(J26&lt;&gt;"",J26=$J$4),1,0)+IF(AND(K26&lt;&gt;"",K26=$K$4),1,0)+IF(AND(L26&lt;&gt;"",L26=$L$4),1,0)+IF(AND(M26&lt;&gt;"",M26=$M$4),1,0)+IF(AND(N26&lt;&gt;"",N26=$N$4),1,0)+IF(AND(O26&lt;&gt;"",O26=$O$4),1,0)+IF(AND(P26&lt;&gt;"",P26=$P$4),1,0)+IF(AND(Q26&lt;&gt;"",Q26=$Q$4),1,0)+IF(AND(R26&lt;&gt;"",R26=$R$4),1,0)+IF(AND(S26&lt;&gt;"",S26=$S$4),1,0)+IF(AND(T26&lt;&gt;"",T26=$T$4),1,0)+IF(AND(U26&lt;&gt;"",U26=$U$4),1,0)+IF(AND(V26&lt;&gt;"",V26=$V$4),1,0)+IF(AND(W26&lt;&gt;"",W26=$W$4),1,0)+IF(AND(X26&lt;&gt;"",X26=$X$4),1,0)+IF(AND(Y26&lt;&gt;"",Y26=$Y$4),1,0)+IF(AND(Z26&lt;&gt;"",Z26=$Z$4),1,0)+IF(AND(AA26&lt;&gt;"",AA26=$AA$4),1,0)+IF(AND(AB26&lt;&gt;"",AB26=$AB$4),1,0)+IF(AND(AC26&lt;&gt;"",AC26=$AC$4),1,0)+IF(AND(AD26&lt;&gt;"",AD26=$AD$4),1,0)+IF(AND(AE26&lt;&gt;"",AE26=$AE$4),1,0)+IF(AND(AF26&lt;&gt;"",AF26=$AF$4),1,0)+IF(AND(AG26&lt;&gt;"",AG26=$AG$4),1,0)+IF(AND(AH26&lt;&gt;"",AH26=$AH$4),1,0)+IF(AND(AI26&lt;&gt;"",AI26=$AI$4),1,0)+IF(AND(AK26&lt;&gt;"",AK26=$AK$4),1,0)+IF(AND(AM26&lt;&gt;"",AM26=$AM$4),1,0)+IF(AND(AO26&lt;&gt;"",AO26=$AO$4),1,0)+IF(AND(AQ26&lt;&gt;"",AQ26=$AQ$4),1,0)</f>
        <v>11</v>
      </c>
      <c r="AX26" s="22">
        <f>AJ26+AL26+AN26+AP26+AR26+IF(AI26&lt;&gt;"",IF(AI26=$AI$4,0,60),0)+IF(AK26&lt;&gt;"",IF(AK26=$AK$4,0,60),0)+IF(AM26&lt;&gt;"",IF(AM26=$AM$4,0,60),0)+IF(AO26&lt;&gt;"",IF(AO26=$AO$4,0,60),0)+IF(AQ26&lt;&gt;"",IF(AQ26=$AQ$4,0,60),0)</f>
        <v>170</v>
      </c>
      <c r="AY26" s="38">
        <f>IF(AND($AY$2&lt;&gt;0,AX26&lt;&gt;0),(AW26+1-AX26/(120*$AY$2))*100/($AY$1+$AY$2+1),"")</f>
        <v>57.63888888888889</v>
      </c>
      <c r="AZ26" s="93" t="e">
        <f>IF(AY26&lt;&gt;"",AY26/$AY$6*$AZ$4,"")</f>
        <v>#VALUE!</v>
      </c>
      <c r="BA26" s="39">
        <f>IF(AND(AY26&lt;&gt;"",G26=$BA$5),AY26/VLOOKUP(1,$D$6:$AY$49,48,FALSE)*$BA$4,"")</f>
      </c>
    </row>
    <row r="27" spans="1:53" ht="16.5" customHeight="1">
      <c r="A27" s="32">
        <f>A26+1</f>
        <v>20</v>
      </c>
      <c r="B27" s="33">
        <f ca="1">IF(H27="P",COUNTIF(H$6:INDIRECT("F"&amp;ROW()),"P"),"")</f>
      </c>
      <c r="C27" s="34">
        <f ca="1">IF(I27="J",COUNTIF(I$6:INDIRECT("G"&amp;ROW()),"J"),"")</f>
      </c>
      <c r="D27" s="35">
        <f ca="1">IF(G27=$D$5,COUNTIF(G$6:INDIRECT("I"&amp;ROW()),$D$5),"")</f>
      </c>
      <c r="E27" s="68" t="s">
        <v>70</v>
      </c>
      <c r="F27" s="68" t="s">
        <v>59</v>
      </c>
      <c r="G27" s="69" t="s">
        <v>64</v>
      </c>
      <c r="H27" s="70" t="s">
        <v>46</v>
      </c>
      <c r="I27" s="70" t="s">
        <v>65</v>
      </c>
      <c r="J27" s="76" t="s">
        <v>1</v>
      </c>
      <c r="K27" s="70" t="s">
        <v>0</v>
      </c>
      <c r="L27" s="70" t="s">
        <v>14</v>
      </c>
      <c r="M27" s="70" t="s">
        <v>1</v>
      </c>
      <c r="N27" s="70" t="s">
        <v>27</v>
      </c>
      <c r="O27" s="70" t="s">
        <v>1</v>
      </c>
      <c r="P27" s="70" t="s">
        <v>27</v>
      </c>
      <c r="Q27" s="70" t="s">
        <v>0</v>
      </c>
      <c r="R27" s="70" t="s">
        <v>15</v>
      </c>
      <c r="S27" s="70" t="s">
        <v>14</v>
      </c>
      <c r="T27" s="70" t="s">
        <v>0</v>
      </c>
      <c r="U27" s="70" t="s">
        <v>14</v>
      </c>
      <c r="V27" s="70" t="s">
        <v>0</v>
      </c>
      <c r="W27" s="70" t="s">
        <v>15</v>
      </c>
      <c r="X27" s="70" t="s">
        <v>15</v>
      </c>
      <c r="Y27" s="70" t="s">
        <v>88</v>
      </c>
      <c r="Z27" s="70" t="s">
        <v>16</v>
      </c>
      <c r="AA27" s="70" t="s">
        <v>15</v>
      </c>
      <c r="AB27" s="70" t="s">
        <v>14</v>
      </c>
      <c r="AC27" s="70" t="s">
        <v>1</v>
      </c>
      <c r="AD27" s="70"/>
      <c r="AE27" s="70"/>
      <c r="AF27" s="70"/>
      <c r="AG27" s="70"/>
      <c r="AH27" s="77"/>
      <c r="AI27" s="76" t="s">
        <v>16</v>
      </c>
      <c r="AJ27" s="77">
        <v>28</v>
      </c>
      <c r="AK27" s="76" t="s">
        <v>27</v>
      </c>
      <c r="AL27" s="77">
        <v>9</v>
      </c>
      <c r="AM27" s="76" t="s">
        <v>14</v>
      </c>
      <c r="AN27" s="77">
        <v>6</v>
      </c>
      <c r="AO27" s="76"/>
      <c r="AP27" s="77"/>
      <c r="AQ27" s="76"/>
      <c r="AR27" s="77"/>
      <c r="AS27" s="78">
        <v>0.017361111111111112</v>
      </c>
      <c r="AT27" s="79">
        <v>0.1025462962962963</v>
      </c>
      <c r="AU27" s="41">
        <f>IF(AT27,(AT27-AS27)*1440,"")</f>
        <v>122.66666666666669</v>
      </c>
      <c r="AV27" s="42">
        <f>IF(H27="O",IF(AND(AU27&lt;&gt;"",AU27&gt;$AU$1),ROUNDUP(($AU$1-AU27)/5,0),0),IF(AND(AU27&lt;&gt;"",AU27&gt;$AU$2),ROUNDUP(($AU$2-AU27)/5,0),0))</f>
        <v>0</v>
      </c>
      <c r="AW27" s="22">
        <f>AV27+IF(AND(J27&lt;&gt;"",J27=$J$4),1,0)+IF(AND(K27&lt;&gt;"",K27=$K$4),1,0)+IF(AND(L27&lt;&gt;"",L27=$L$4),1,0)+IF(AND(M27&lt;&gt;"",M27=$M$4),1,0)+IF(AND(N27&lt;&gt;"",N27=$N$4),1,0)+IF(AND(O27&lt;&gt;"",O27=$O$4),1,0)+IF(AND(P27&lt;&gt;"",P27=$P$4),1,0)+IF(AND(Q27&lt;&gt;"",Q27=$Q$4),1,0)+IF(AND(R27&lt;&gt;"",R27=$R$4),1,0)+IF(AND(S27&lt;&gt;"",S27=$S$4),1,0)+IF(AND(T27&lt;&gt;"",T27=$T$4),1,0)+IF(AND(U27&lt;&gt;"",U27=$U$4),1,0)+IF(AND(V27&lt;&gt;"",V27=$V$4),1,0)+IF(AND(W27&lt;&gt;"",W27=$W$4),1,0)+IF(AND(X27&lt;&gt;"",X27=$X$4),1,0)+IF(AND(Y27&lt;&gt;"",Y27=$Y$4),1,0)+IF(AND(Z27&lt;&gt;"",Z27=$Z$4),1,0)+IF(AND(AA27&lt;&gt;"",AA27=$AA$4),1,0)+IF(AND(AB27&lt;&gt;"",AB27=$AB$4),1,0)+IF(AND(AC27&lt;&gt;"",AC27=$AC$4),1,0)+IF(AND(AD27&lt;&gt;"",AD27=$AD$4),1,0)+IF(AND(AE27&lt;&gt;"",AE27=$AE$4),1,0)+IF(AND(AF27&lt;&gt;"",AF27=$AF$4),1,0)+IF(AND(AG27&lt;&gt;"",AG27=$AG$4),1,0)+IF(AND(AH27&lt;&gt;"",AH27=$AH$4),1,0)+IF(AND(AI27&lt;&gt;"",AI27=$AI$4),1,0)+IF(AND(AK27&lt;&gt;"",AK27=$AK$4),1,0)+IF(AND(AM27&lt;&gt;"",AM27=$AM$4),1,0)+IF(AND(AO27&lt;&gt;"",AO27=$AO$4),1,0)+IF(AND(AQ27&lt;&gt;"",AQ27=$AQ$4),1,0)</f>
        <v>10</v>
      </c>
      <c r="AX27" s="22">
        <f>AJ27+AL27+AN27+AP27+AR27+IF(AI27&lt;&gt;"",IF(AI27=$AI$4,0,60),0)+IF(AK27&lt;&gt;"",IF(AK27=$AK$4,0,60),0)+IF(AM27&lt;&gt;"",IF(AM27=$AM$4,0,60),0)+IF(AO27&lt;&gt;"",IF(AO27=$AO$4,0,60),0)+IF(AQ27&lt;&gt;"",IF(AQ27=$AQ$4,0,60),0)</f>
        <v>163</v>
      </c>
      <c r="AY27" s="38">
        <f>IF(AND($AY$2&lt;&gt;0,AX27&lt;&gt;0),(AW27+1-AX27/(120*$AY$2))*100/($AY$1+$AY$2+1),"")</f>
        <v>52.73611111111111</v>
      </c>
      <c r="AZ27" s="93" t="e">
        <f>IF(AY27&lt;&gt;"",AY27/$AY$6*$AZ$4,"")</f>
        <v>#VALUE!</v>
      </c>
      <c r="BA27" s="39">
        <f>IF(AND(AY27&lt;&gt;"",G27=$BA$5),AY27/VLOOKUP(1,$D$6:$AY$49,48,FALSE)*$BA$4,"")</f>
      </c>
    </row>
    <row r="28" spans="1:53" ht="16.5" customHeight="1">
      <c r="A28" s="32">
        <f>A27+1</f>
        <v>21</v>
      </c>
      <c r="B28" s="33">
        <f ca="1">IF(H28="P",COUNTIF(H$6:INDIRECT("F"&amp;ROW()),"P"),"")</f>
      </c>
      <c r="C28" s="34">
        <f ca="1">IF(I28="J",COUNTIF(I$6:INDIRECT("G"&amp;ROW()),"J"),"")</f>
      </c>
      <c r="D28" s="35">
        <f ca="1">IF(G28=$D$5,COUNTIF(G$6:INDIRECT("I"&amp;ROW()),$D$5),"")</f>
        <v>9</v>
      </c>
      <c r="E28" s="68" t="s">
        <v>82</v>
      </c>
      <c r="F28" s="68" t="s">
        <v>62</v>
      </c>
      <c r="G28" s="69" t="s">
        <v>63</v>
      </c>
      <c r="H28" s="70" t="s">
        <v>46</v>
      </c>
      <c r="I28" s="70" t="s">
        <v>65</v>
      </c>
      <c r="J28" s="76" t="s">
        <v>0</v>
      </c>
      <c r="K28" s="70" t="s">
        <v>1</v>
      </c>
      <c r="L28" s="70" t="s">
        <v>15</v>
      </c>
      <c r="M28" s="70" t="s">
        <v>14</v>
      </c>
      <c r="N28" s="70" t="s">
        <v>0</v>
      </c>
      <c r="O28" s="70" t="s">
        <v>1</v>
      </c>
      <c r="P28" s="70" t="s">
        <v>0</v>
      </c>
      <c r="Q28" s="70" t="s">
        <v>15</v>
      </c>
      <c r="R28" s="70" t="s">
        <v>15</v>
      </c>
      <c r="S28" s="70" t="s">
        <v>15</v>
      </c>
      <c r="T28" s="70" t="s">
        <v>0</v>
      </c>
      <c r="U28" s="70" t="s">
        <v>14</v>
      </c>
      <c r="V28" s="70" t="s">
        <v>0</v>
      </c>
      <c r="W28" s="70" t="s">
        <v>15</v>
      </c>
      <c r="X28" s="70" t="s">
        <v>1</v>
      </c>
      <c r="Y28" s="70" t="s">
        <v>15</v>
      </c>
      <c r="Z28" s="70" t="s">
        <v>14</v>
      </c>
      <c r="AA28" s="70" t="s">
        <v>15</v>
      </c>
      <c r="AB28" s="70" t="s">
        <v>0</v>
      </c>
      <c r="AC28" s="70" t="s">
        <v>14</v>
      </c>
      <c r="AD28" s="70"/>
      <c r="AE28" s="70"/>
      <c r="AF28" s="70"/>
      <c r="AG28" s="70"/>
      <c r="AH28" s="77"/>
      <c r="AI28" s="76" t="s">
        <v>14</v>
      </c>
      <c r="AJ28" s="77">
        <v>20</v>
      </c>
      <c r="AK28" s="76" t="s">
        <v>27</v>
      </c>
      <c r="AL28" s="77">
        <v>8</v>
      </c>
      <c r="AM28" s="76" t="s">
        <v>1</v>
      </c>
      <c r="AN28" s="77">
        <v>15</v>
      </c>
      <c r="AO28" s="76"/>
      <c r="AP28" s="77"/>
      <c r="AQ28" s="76"/>
      <c r="AR28" s="77"/>
      <c r="AS28" s="78">
        <v>0.015972222222222224</v>
      </c>
      <c r="AT28" s="79">
        <v>0.06875</v>
      </c>
      <c r="AU28" s="41">
        <f>IF(AT28,(AT28-AS28)*1440,"")</f>
        <v>76.00000000000001</v>
      </c>
      <c r="AV28" s="42">
        <f>IF(H28="O",IF(AND(AU28&lt;&gt;"",AU28&gt;$AU$1),ROUNDUP(($AU$1-AU28)/5,0),0),IF(AND(AU28&lt;&gt;"",AU28&gt;$AU$2),ROUNDUP(($AU$2-AU28)/5,0),0))</f>
        <v>0</v>
      </c>
      <c r="AW28" s="22">
        <f>AV28+IF(AND(J28&lt;&gt;"",J28=$J$4),1,0)+IF(AND(K28&lt;&gt;"",K28=$K$4),1,0)+IF(AND(L28&lt;&gt;"",L28=$L$4),1,0)+IF(AND(M28&lt;&gt;"",M28=$M$4),1,0)+IF(AND(N28&lt;&gt;"",N28=$N$4),1,0)+IF(AND(O28&lt;&gt;"",O28=$O$4),1,0)+IF(AND(P28&lt;&gt;"",P28=$P$4),1,0)+IF(AND(Q28&lt;&gt;"",Q28=$Q$4),1,0)+IF(AND(R28&lt;&gt;"",R28=$R$4),1,0)+IF(AND(S28&lt;&gt;"",S28=$S$4),1,0)+IF(AND(T28&lt;&gt;"",T28=$T$4),1,0)+IF(AND(U28&lt;&gt;"",U28=$U$4),1,0)+IF(AND(V28&lt;&gt;"",V28=$V$4),1,0)+IF(AND(W28&lt;&gt;"",W28=$W$4),1,0)+IF(AND(X28&lt;&gt;"",X28=$X$4),1,0)+IF(AND(Y28&lt;&gt;"",Y28=$Y$4),1,0)+IF(AND(Z28&lt;&gt;"",Z28=$Z$4),1,0)+IF(AND(AA28&lt;&gt;"",AA28=$AA$4),1,0)+IF(AND(AB28&lt;&gt;"",AB28=$AB$4),1,0)+IF(AND(AC28&lt;&gt;"",AC28=$AC$4),1,0)+IF(AND(AD28&lt;&gt;"",AD28=$AD$4),1,0)+IF(AND(AE28&lt;&gt;"",AE28=$AE$4),1,0)+IF(AND(AF28&lt;&gt;"",AF28=$AF$4),1,0)+IF(AND(AG28&lt;&gt;"",AG28=$AG$4),1,0)+IF(AND(AH28&lt;&gt;"",AH28=$AH$4),1,0)+IF(AND(AI28&lt;&gt;"",AI28=$AI$4),1,0)+IF(AND(AK28&lt;&gt;"",AK28=$AK$4),1,0)+IF(AND(AM28&lt;&gt;"",AM28=$AM$4),1,0)+IF(AND(AO28&lt;&gt;"",AO28=$AO$4),1,0)+IF(AND(AQ28&lt;&gt;"",AQ28=$AQ$4),1,0)</f>
        <v>9</v>
      </c>
      <c r="AX28" s="22">
        <f>AJ28+AL28+AN28+AP28+AR28+IF(AI28&lt;&gt;"",IF(AI28=$AI$4,0,60),0)+IF(AK28&lt;&gt;"",IF(AK28=$AK$4,0,60),0)+IF(AM28&lt;&gt;"",IF(AM28=$AM$4,0,60),0)+IF(AO28&lt;&gt;"",IF(AO28=$AO$4,0,60),0)+IF(AQ28&lt;&gt;"",IF(AQ28=$AQ$4,0,60),0)</f>
        <v>163</v>
      </c>
      <c r="AY28" s="38">
        <f>IF(AND($AY$2&lt;&gt;0,AX28&lt;&gt;0),(AW28+1-AX28/(120*$AY$2))*100/($AY$1+$AY$2+1),"")</f>
        <v>47.736111111111114</v>
      </c>
      <c r="AZ28" s="93" t="e">
        <f>IF(AY28&lt;&gt;"",AY28/$AY$6*$AZ$4,"")</f>
        <v>#VALUE!</v>
      </c>
      <c r="BA28" s="39">
        <f>IF(AND(AY28&lt;&gt;"",G28=$BA$5),AY28/VLOOKUP(1,$D$6:$AY$49,48,FALSE)*$BA$4,"")</f>
      </c>
    </row>
    <row r="29" spans="1:53" ht="16.5" customHeight="1">
      <c r="A29" s="32">
        <v>7</v>
      </c>
      <c r="B29" s="33">
        <f ca="1">IF(H29="P",COUNTIF(H$6:INDIRECT("F"&amp;ROW()),"P"),"")</f>
      </c>
      <c r="C29" s="34">
        <f ca="1">IF(I29="J",COUNTIF(I$6:INDIRECT("G"&amp;ROW()),"J"),"")</f>
      </c>
      <c r="D29" s="35">
        <f ca="1">IF(G29=$D$5,COUNTIF(G$6:INDIRECT("I"&amp;ROW()),$D$5),"")</f>
      </c>
      <c r="E29" s="68" t="s">
        <v>72</v>
      </c>
      <c r="F29" s="68" t="s">
        <v>59</v>
      </c>
      <c r="G29" s="69" t="s">
        <v>64</v>
      </c>
      <c r="H29" s="70" t="s">
        <v>46</v>
      </c>
      <c r="I29" s="70" t="s">
        <v>65</v>
      </c>
      <c r="J29" s="76" t="s">
        <v>0</v>
      </c>
      <c r="K29" s="70" t="s">
        <v>15</v>
      </c>
      <c r="L29" s="70" t="s">
        <v>15</v>
      </c>
      <c r="M29" s="70" t="s">
        <v>15</v>
      </c>
      <c r="N29" s="70" t="s">
        <v>16</v>
      </c>
      <c r="O29" s="70" t="s">
        <v>15</v>
      </c>
      <c r="P29" s="70" t="s">
        <v>91</v>
      </c>
      <c r="Q29" s="70" t="s">
        <v>14</v>
      </c>
      <c r="R29" s="70" t="s">
        <v>1</v>
      </c>
      <c r="S29" s="70" t="s">
        <v>14</v>
      </c>
      <c r="T29" s="70" t="s">
        <v>0</v>
      </c>
      <c r="U29" s="70" t="s">
        <v>14</v>
      </c>
      <c r="V29" s="70" t="s">
        <v>1</v>
      </c>
      <c r="W29" s="70" t="s">
        <v>15</v>
      </c>
      <c r="X29" s="70" t="s">
        <v>1</v>
      </c>
      <c r="Y29" s="70" t="s">
        <v>0</v>
      </c>
      <c r="Z29" s="70" t="s">
        <v>14</v>
      </c>
      <c r="AA29" s="70" t="s">
        <v>15</v>
      </c>
      <c r="AB29" s="70" t="s">
        <v>15</v>
      </c>
      <c r="AC29" s="70" t="s">
        <v>1</v>
      </c>
      <c r="AD29" s="70"/>
      <c r="AE29" s="70"/>
      <c r="AF29" s="70"/>
      <c r="AG29" s="70"/>
      <c r="AH29" s="77"/>
      <c r="AI29" s="76" t="s">
        <v>14</v>
      </c>
      <c r="AJ29" s="77">
        <v>21</v>
      </c>
      <c r="AK29" s="76" t="s">
        <v>16</v>
      </c>
      <c r="AL29" s="77">
        <v>45</v>
      </c>
      <c r="AM29" s="76" t="s">
        <v>14</v>
      </c>
      <c r="AN29" s="77">
        <v>58</v>
      </c>
      <c r="AO29" s="76"/>
      <c r="AP29" s="77"/>
      <c r="AQ29" s="76"/>
      <c r="AR29" s="77"/>
      <c r="AS29" s="78">
        <v>0.05416666666666667</v>
      </c>
      <c r="AT29" s="79">
        <v>0.15197916666666667</v>
      </c>
      <c r="AU29" s="41">
        <f>IF(AT29,(AT29-AS29)*1440,"")</f>
        <v>140.85</v>
      </c>
      <c r="AV29" s="42">
        <f>IF(H29="O",IF(AND(AU29&lt;&gt;"",AU29&gt;$AU$1),ROUNDUP(($AU$1-AU29)/5,0),0),IF(AND(AU29&lt;&gt;"",AU29&gt;$AU$2),ROUNDUP(($AU$2-AU29)/5,0),0))</f>
        <v>-3</v>
      </c>
      <c r="AW29" s="22">
        <f>AV29+IF(AND(J29&lt;&gt;"",J29=$J$4),1,0)+IF(AND(K29&lt;&gt;"",K29=$K$4),1,0)+IF(AND(L29&lt;&gt;"",L29=$L$4),1,0)+IF(AND(M29&lt;&gt;"",M29=$M$4),1,0)+IF(AND(N29&lt;&gt;"",N29=$N$4),1,0)+IF(AND(O29&lt;&gt;"",O29=$O$4),1,0)+IF(AND(P29&lt;&gt;"",P29=$P$4),1,0)+IF(AND(Q29&lt;&gt;"",Q29=$Q$4),1,0)+IF(AND(R29&lt;&gt;"",R29=$R$4),1,0)+IF(AND(S29&lt;&gt;"",S29=$S$4),1,0)+IF(AND(T29&lt;&gt;"",T29=$T$4),1,0)+IF(AND(U29&lt;&gt;"",U29=$U$4),1,0)+IF(AND(V29&lt;&gt;"",V29=$V$4),1,0)+IF(AND(W29&lt;&gt;"",W29=$W$4),1,0)+IF(AND(X29&lt;&gt;"",X29=$X$4),1,0)+IF(AND(Y29&lt;&gt;"",Y29=$Y$4),1,0)+IF(AND(Z29&lt;&gt;"",Z29=$Z$4),1,0)+IF(AND(AA29&lt;&gt;"",AA29=$AA$4),1,0)+IF(AND(AB29&lt;&gt;"",AB29=$AB$4),1,0)+IF(AND(AC29&lt;&gt;"",AC29=$AC$4),1,0)+IF(AND(AD29&lt;&gt;"",AD29=$AD$4),1,0)+IF(AND(AE29&lt;&gt;"",AE29=$AE$4),1,0)+IF(AND(AF29&lt;&gt;"",AF29=$AF$4),1,0)+IF(AND(AG29&lt;&gt;"",AG29=$AG$4),1,0)+IF(AND(AH29&lt;&gt;"",AH29=$AH$4),1,0)+IF(AND(AI29&lt;&gt;"",AI29=$AI$4),1,0)+IF(AND(AK29&lt;&gt;"",AK29=$AK$4),1,0)+IF(AND(AM29&lt;&gt;"",AM29=$AM$4),1,0)+IF(AND(AO29&lt;&gt;"",AO29=$AO$4),1,0)+IF(AND(AQ29&lt;&gt;"",AQ29=$AQ$4),1,0)</f>
        <v>6</v>
      </c>
      <c r="AX29" s="22">
        <f>AJ29+AL29+AN29+AP29+AR29+IF(AI29&lt;&gt;"",IF(AI29=$AI$4,0,60),0)+IF(AK29&lt;&gt;"",IF(AK29=$AK$4,0,60),0)+IF(AM29&lt;&gt;"",IF(AM29=$AM$4,0,60),0)+IF(AO29&lt;&gt;"",IF(AO29=$AO$4,0,60),0)+IF(AQ29&lt;&gt;"",IF(AQ29=$AQ$4,0,60),0)</f>
        <v>304</v>
      </c>
      <c r="AY29" s="38">
        <f>IF(AND($AY$2&lt;&gt;0,AX29&lt;&gt;0),(AW29+1-AX29/(120*$AY$2))*100/($AY$1+$AY$2+1),"")</f>
        <v>30.77777777777778</v>
      </c>
      <c r="AZ29" s="93" t="e">
        <f>IF(AY29&lt;&gt;"",AY29/$AY$6*$AZ$4,"")</f>
        <v>#VALUE!</v>
      </c>
      <c r="BA29" s="39">
        <f>IF(AND(AY29&lt;&gt;"",G29=$BA$5),AY29/VLOOKUP(1,$D$6:$AY$49,48,FALSE)*$BA$4,"")</f>
      </c>
    </row>
    <row r="30" spans="1:53" ht="16.5" customHeight="1">
      <c r="A30" s="32">
        <f>A29+1</f>
        <v>8</v>
      </c>
      <c r="B30" s="33">
        <f ca="1">IF(H30="P",COUNTIF(H$6:INDIRECT("F"&amp;ROW()),"P"),"")</f>
      </c>
      <c r="C30" s="34">
        <f ca="1">IF(I30="J",COUNTIF(I$6:INDIRECT("G"&amp;ROW()),"J"),"")</f>
      </c>
      <c r="D30" s="35">
        <f ca="1">IF(G30=$D$5,COUNTIF(G$6:INDIRECT("I"&amp;ROW()),$D$5),"")</f>
      </c>
      <c r="E30" s="68"/>
      <c r="F30" s="68"/>
      <c r="G30" s="69"/>
      <c r="H30" s="70"/>
      <c r="I30" s="70"/>
      <c r="J30" s="76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7"/>
      <c r="AI30" s="76"/>
      <c r="AJ30" s="77"/>
      <c r="AK30" s="76"/>
      <c r="AL30" s="77"/>
      <c r="AM30" s="76"/>
      <c r="AN30" s="77"/>
      <c r="AO30" s="76"/>
      <c r="AP30" s="77"/>
      <c r="AQ30" s="76"/>
      <c r="AR30" s="77"/>
      <c r="AS30" s="78"/>
      <c r="AT30" s="79"/>
      <c r="AU30" s="41">
        <f>IF(AT30,(AT30-AS30)*1440,"")</f>
      </c>
      <c r="AV30" s="42">
        <f>IF(H30="O",IF(AND(AU30&lt;&gt;"",AU30&gt;$AU$1),ROUNDUP(($AU$1-AU30)/5,0),0),IF(AND(AU30&lt;&gt;"",AU30&gt;$AU$2),ROUNDUP(($AU$2-AU30)/5,0),0))</f>
        <v>0</v>
      </c>
      <c r="AW30" s="22">
        <f>AV30+IF(AND(J30&lt;&gt;"",J30=$J$4),1,0)+IF(AND(K30&lt;&gt;"",K30=$K$4),1,0)+IF(AND(L30&lt;&gt;"",L30=$L$4),1,0)+IF(AND(M30&lt;&gt;"",M30=$M$4),1,0)+IF(AND(N30&lt;&gt;"",N30=$N$4),1,0)+IF(AND(O30&lt;&gt;"",O30=$O$4),1,0)+IF(AND(P30&lt;&gt;"",P30=$P$4),1,0)+IF(AND(Q30&lt;&gt;"",Q30=$Q$4),1,0)+IF(AND(R30&lt;&gt;"",R30=$R$4),1,0)+IF(AND(S30&lt;&gt;"",S30=$S$4),1,0)+IF(AND(T30&lt;&gt;"",T30=$T$4),1,0)+IF(AND(U30&lt;&gt;"",U30=$U$4),1,0)+IF(AND(V30&lt;&gt;"",V30=$V$4),1,0)+IF(AND(W30&lt;&gt;"",W30=$W$4),1,0)+IF(AND(X30&lt;&gt;"",X30=$X$4),1,0)+IF(AND(Y30&lt;&gt;"",Y30=$Y$4),1,0)+IF(AND(Z30&lt;&gt;"",Z30=$Z$4),1,0)+IF(AND(AA30&lt;&gt;"",AA30=$AA$4),1,0)+IF(AND(AB30&lt;&gt;"",AB30=$AB$4),1,0)+IF(AND(AC30&lt;&gt;"",AC30=$AC$4),1,0)+IF(AND(AD30&lt;&gt;"",AD30=$AD$4),1,0)+IF(AND(AE30&lt;&gt;"",AE30=$AE$4),1,0)+IF(AND(AF30&lt;&gt;"",AF30=$AF$4),1,0)+IF(AND(AG30&lt;&gt;"",AG30=$AG$4),1,0)+IF(AND(AH30&lt;&gt;"",AH30=$AH$4),1,0)+IF(AND(AI30&lt;&gt;"",AI30=$AI$4),1,0)+IF(AND(AK30&lt;&gt;"",AK30=$AK$4),1,0)+IF(AND(AM30&lt;&gt;"",AM30=$AM$4),1,0)+IF(AND(AO30&lt;&gt;"",AO30=$AO$4),1,0)+IF(AND(AQ30&lt;&gt;"",AQ30=$AQ$4),1,0)</f>
        <v>0</v>
      </c>
      <c r="AX30" s="22">
        <f>AJ30+AL30+AN30+AP30+AR30+IF(AI30&lt;&gt;"",IF(AI30=$AI$4,0,60),0)+IF(AK30&lt;&gt;"",IF(AK30=$AK$4,0,60),0)+IF(AM30&lt;&gt;"",IF(AM30=$AM$4,0,60),0)+IF(AO30&lt;&gt;"",IF(AO30=$AO$4,0,60),0)+IF(AQ30&lt;&gt;"",IF(AQ30=$AQ$4,0,60),0)</f>
        <v>0</v>
      </c>
      <c r="AY30" s="38">
        <f aca="true" t="shared" si="0" ref="AY7:AY55">IF(AND($AY$2&lt;&gt;0,AX30&lt;&gt;0),(AW30+1-AX30/(120*$AY$2))*100/($AY$1+$AY$2+1),"")</f>
      </c>
      <c r="AZ30" s="93">
        <f>IF(AY30&lt;&gt;"",AY30/$AY$6*$AZ$4,"")</f>
      </c>
      <c r="BA30" s="39">
        <f aca="true" t="shared" si="1" ref="BA7:BA55">IF(AND(AY30&lt;&gt;"",G30=$BA$5),AY30/VLOOKUP(1,$D$6:$AY$49,48,FALSE)*$BA$4,"")</f>
      </c>
    </row>
    <row r="31" spans="1:53" ht="16.5" customHeight="1">
      <c r="A31" s="32">
        <f>A30+1</f>
        <v>9</v>
      </c>
      <c r="B31" s="33">
        <f ca="1">IF(H31="P",COUNTIF(H$6:INDIRECT("F"&amp;ROW()),"P"),"")</f>
      </c>
      <c r="C31" s="34">
        <f ca="1">IF(I31="J",COUNTIF(I$6:INDIRECT("G"&amp;ROW()),"J"),"")</f>
      </c>
      <c r="D31" s="35">
        <f ca="1">IF(G31=$D$5,COUNTIF(G$6:INDIRECT("I"&amp;ROW()),$D$5),"")</f>
      </c>
      <c r="E31" s="68"/>
      <c r="F31" s="68"/>
      <c r="G31" s="69"/>
      <c r="H31" s="70"/>
      <c r="I31" s="70"/>
      <c r="J31" s="76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7"/>
      <c r="AI31" s="76"/>
      <c r="AJ31" s="77"/>
      <c r="AK31" s="76"/>
      <c r="AL31" s="77"/>
      <c r="AM31" s="76"/>
      <c r="AN31" s="77"/>
      <c r="AO31" s="76"/>
      <c r="AP31" s="77"/>
      <c r="AQ31" s="76"/>
      <c r="AR31" s="77"/>
      <c r="AS31" s="78"/>
      <c r="AT31" s="79"/>
      <c r="AU31" s="41">
        <f>IF(AT31,(AT31-AS31)*1440,"")</f>
      </c>
      <c r="AV31" s="42">
        <f>IF(H31="O",IF(AND(AU31&lt;&gt;"",AU31&gt;$AU$1),ROUNDUP(($AU$1-AU31)/5,0),0),IF(AND(AU31&lt;&gt;"",AU31&gt;$AU$2),ROUNDUP(($AU$2-AU31)/5,0),0))</f>
        <v>0</v>
      </c>
      <c r="AW31" s="22">
        <f>AV31+IF(AND(J31&lt;&gt;"",J31=$J$4),1,0)+IF(AND(K31&lt;&gt;"",K31=$K$4),1,0)+IF(AND(L31&lt;&gt;"",L31=$L$4),1,0)+IF(AND(M31&lt;&gt;"",M31=$M$4),1,0)+IF(AND(N31&lt;&gt;"",N31=$N$4),1,0)+IF(AND(O31&lt;&gt;"",O31=$O$4),1,0)+IF(AND(P31&lt;&gt;"",P31=$P$4),1,0)+IF(AND(Q31&lt;&gt;"",Q31=$Q$4),1,0)+IF(AND(R31&lt;&gt;"",R31=$R$4),1,0)+IF(AND(S31&lt;&gt;"",S31=$S$4),1,0)+IF(AND(T31&lt;&gt;"",T31=$T$4),1,0)+IF(AND(U31&lt;&gt;"",U31=$U$4),1,0)+IF(AND(V31&lt;&gt;"",V31=$V$4),1,0)+IF(AND(W31&lt;&gt;"",W31=$W$4),1,0)+IF(AND(X31&lt;&gt;"",X31=$X$4),1,0)+IF(AND(Y31&lt;&gt;"",Y31=$Y$4),1,0)+IF(AND(Z31&lt;&gt;"",Z31=$Z$4),1,0)+IF(AND(AA31&lt;&gt;"",AA31=$AA$4),1,0)+IF(AND(AB31&lt;&gt;"",AB31=$AB$4),1,0)+IF(AND(AC31&lt;&gt;"",AC31=$AC$4),1,0)+IF(AND(AD31&lt;&gt;"",AD31=$AD$4),1,0)+IF(AND(AE31&lt;&gt;"",AE31=$AE$4),1,0)+IF(AND(AF31&lt;&gt;"",AF31=$AF$4),1,0)+IF(AND(AG31&lt;&gt;"",AG31=$AG$4),1,0)+IF(AND(AH31&lt;&gt;"",AH31=$AH$4),1,0)+IF(AND(AI31&lt;&gt;"",AI31=$AI$4),1,0)+IF(AND(AK31&lt;&gt;"",AK31=$AK$4),1,0)+IF(AND(AM31&lt;&gt;"",AM31=$AM$4),1,0)+IF(AND(AO31&lt;&gt;"",AO31=$AO$4),1,0)+IF(AND(AQ31&lt;&gt;"",AQ31=$AQ$4),1,0)</f>
        <v>0</v>
      </c>
      <c r="AX31" s="22">
        <f>AJ31+AL31+AN31+AP31+AR31+IF(AI31&lt;&gt;"",IF(AI31=$AI$4,0,60),0)+IF(AK31&lt;&gt;"",IF(AK31=$AK$4,0,60),0)+IF(AM31&lt;&gt;"",IF(AM31=$AM$4,0,60),0)+IF(AO31&lt;&gt;"",IF(AO31=$AO$4,0,60),0)+IF(AQ31&lt;&gt;"",IF(AQ31=$AQ$4,0,60),0)</f>
        <v>0</v>
      </c>
      <c r="AY31" s="38">
        <f t="shared" si="0"/>
      </c>
      <c r="AZ31" s="93">
        <f>IF(AY31&lt;&gt;"",AY31/$AY$6*$AZ$4,"")</f>
      </c>
      <c r="BA31" s="39">
        <f t="shared" si="1"/>
      </c>
    </row>
    <row r="32" spans="1:53" ht="16.5" customHeight="1">
      <c r="A32" s="32">
        <f>A31+1</f>
        <v>10</v>
      </c>
      <c r="B32" s="33">
        <f ca="1">IF(H32="P",COUNTIF(H$6:INDIRECT("F"&amp;ROW()),"P"),"")</f>
      </c>
      <c r="C32" s="34">
        <f ca="1">IF(I32="J",COUNTIF(I$6:INDIRECT("G"&amp;ROW()),"J"),"")</f>
      </c>
      <c r="D32" s="35">
        <f ca="1">IF(G32=$D$5,COUNTIF(G$6:INDIRECT("I"&amp;ROW()),$D$5),"")</f>
      </c>
      <c r="E32" s="68"/>
      <c r="F32" s="68"/>
      <c r="G32" s="69"/>
      <c r="H32" s="70"/>
      <c r="I32" s="70"/>
      <c r="J32" s="76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7"/>
      <c r="AI32" s="76"/>
      <c r="AJ32" s="77"/>
      <c r="AK32" s="76"/>
      <c r="AL32" s="77"/>
      <c r="AM32" s="76"/>
      <c r="AN32" s="77"/>
      <c r="AO32" s="76"/>
      <c r="AP32" s="77"/>
      <c r="AQ32" s="76"/>
      <c r="AR32" s="77"/>
      <c r="AS32" s="78"/>
      <c r="AT32" s="79"/>
      <c r="AU32" s="41">
        <f>IF(AT32,(AT32-AS32)*1440,"")</f>
      </c>
      <c r="AV32" s="42">
        <f>IF(H32="O",IF(AND(AU32&lt;&gt;"",AU32&gt;$AU$1),ROUNDUP(($AU$1-AU32)/5,0),0),IF(AND(AU32&lt;&gt;"",AU32&gt;$AU$2),ROUNDUP(($AU$2-AU32)/5,0),0))</f>
        <v>0</v>
      </c>
      <c r="AW32" s="22">
        <f>AV32+IF(AND(J32&lt;&gt;"",J32=$J$4),1,0)+IF(AND(K32&lt;&gt;"",K32=$K$4),1,0)+IF(AND(L32&lt;&gt;"",L32=$L$4),1,0)+IF(AND(M32&lt;&gt;"",M32=$M$4),1,0)+IF(AND(N32&lt;&gt;"",N32=$N$4),1,0)+IF(AND(O32&lt;&gt;"",O32=$O$4),1,0)+IF(AND(P32&lt;&gt;"",P32=$P$4),1,0)+IF(AND(Q32&lt;&gt;"",Q32=$Q$4),1,0)+IF(AND(R32&lt;&gt;"",R32=$R$4),1,0)+IF(AND(S32&lt;&gt;"",S32=$S$4),1,0)+IF(AND(T32&lt;&gt;"",T32=$T$4),1,0)+IF(AND(U32&lt;&gt;"",U32=$U$4),1,0)+IF(AND(V32&lt;&gt;"",V32=$V$4),1,0)+IF(AND(W32&lt;&gt;"",W32=$W$4),1,0)+IF(AND(X32&lt;&gt;"",X32=$X$4),1,0)+IF(AND(Y32&lt;&gt;"",Y32=$Y$4),1,0)+IF(AND(Z32&lt;&gt;"",Z32=$Z$4),1,0)+IF(AND(AA32&lt;&gt;"",AA32=$AA$4),1,0)+IF(AND(AB32&lt;&gt;"",AB32=$AB$4),1,0)+IF(AND(AC32&lt;&gt;"",AC32=$AC$4),1,0)+IF(AND(AD32&lt;&gt;"",AD32=$AD$4),1,0)+IF(AND(AE32&lt;&gt;"",AE32=$AE$4),1,0)+IF(AND(AF32&lt;&gt;"",AF32=$AF$4),1,0)+IF(AND(AG32&lt;&gt;"",AG32=$AG$4),1,0)+IF(AND(AH32&lt;&gt;"",AH32=$AH$4),1,0)+IF(AND(AI32&lt;&gt;"",AI32=$AI$4),1,0)+IF(AND(AK32&lt;&gt;"",AK32=$AK$4),1,0)+IF(AND(AM32&lt;&gt;"",AM32=$AM$4),1,0)+IF(AND(AO32&lt;&gt;"",AO32=$AO$4),1,0)+IF(AND(AQ32&lt;&gt;"",AQ32=$AQ$4),1,0)</f>
        <v>0</v>
      </c>
      <c r="AX32" s="22">
        <f>AJ32+AL32+AN32+AP32+AR32+IF(AI32&lt;&gt;"",IF(AI32=$AI$4,0,60),0)+IF(AK32&lt;&gt;"",IF(AK32=$AK$4,0,60),0)+IF(AM32&lt;&gt;"",IF(AM32=$AM$4,0,60),0)+IF(AO32&lt;&gt;"",IF(AO32=$AO$4,0,60),0)+IF(AQ32&lt;&gt;"",IF(AQ32=$AQ$4,0,60),0)</f>
        <v>0</v>
      </c>
      <c r="AY32" s="38">
        <f t="shared" si="0"/>
      </c>
      <c r="AZ32" s="93">
        <f>IF(AY32&lt;&gt;"",AY32/$AY$6*$AZ$4,"")</f>
      </c>
      <c r="BA32" s="39">
        <f t="shared" si="1"/>
      </c>
    </row>
    <row r="33" spans="1:53" ht="16.5" customHeight="1">
      <c r="A33" s="32">
        <f>A32+1</f>
        <v>11</v>
      </c>
      <c r="B33" s="33">
        <f ca="1">IF(H33="P",COUNTIF(H$6:INDIRECT("F"&amp;ROW()),"P"),"")</f>
      </c>
      <c r="C33" s="34">
        <f ca="1">IF(I33="J",COUNTIF(I$6:INDIRECT("G"&amp;ROW()),"J"),"")</f>
      </c>
      <c r="D33" s="35">
        <f ca="1">IF(G33=$D$5,COUNTIF(G$6:INDIRECT("I"&amp;ROW()),$D$5),"")</f>
      </c>
      <c r="E33" s="68"/>
      <c r="F33" s="68"/>
      <c r="G33" s="69"/>
      <c r="H33" s="70"/>
      <c r="I33" s="70"/>
      <c r="J33" s="76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7"/>
      <c r="AI33" s="76"/>
      <c r="AJ33" s="77"/>
      <c r="AK33" s="76"/>
      <c r="AL33" s="77"/>
      <c r="AM33" s="76"/>
      <c r="AN33" s="77"/>
      <c r="AO33" s="76"/>
      <c r="AP33" s="77"/>
      <c r="AQ33" s="76"/>
      <c r="AR33" s="77"/>
      <c r="AS33" s="78"/>
      <c r="AT33" s="79"/>
      <c r="AU33" s="41">
        <f>IF(AT33,(AT33-AS33)*1440,"")</f>
      </c>
      <c r="AV33" s="42">
        <f>IF(H33="O",IF(AND(AU33&lt;&gt;"",AU33&gt;$AU$1),ROUNDUP(($AU$1-AU33)/5,0),0),IF(AND(AU33&lt;&gt;"",AU33&gt;$AU$2),ROUNDUP(($AU$2-AU33)/5,0),0))</f>
        <v>0</v>
      </c>
      <c r="AW33" s="22">
        <f>AV33+IF(AND(J33&lt;&gt;"",J33=$J$4),1,0)+IF(AND(K33&lt;&gt;"",K33=$K$4),1,0)+IF(AND(L33&lt;&gt;"",L33=$L$4),1,0)+IF(AND(M33&lt;&gt;"",M33=$M$4),1,0)+IF(AND(N33&lt;&gt;"",N33=$N$4),1,0)+IF(AND(O33&lt;&gt;"",O33=$O$4),1,0)+IF(AND(P33&lt;&gt;"",P33=$P$4),1,0)+IF(AND(Q33&lt;&gt;"",Q33=$Q$4),1,0)+IF(AND(R33&lt;&gt;"",R33=$R$4),1,0)+IF(AND(S33&lt;&gt;"",S33=$S$4),1,0)+IF(AND(T33&lt;&gt;"",T33=$T$4),1,0)+IF(AND(U33&lt;&gt;"",U33=$U$4),1,0)+IF(AND(V33&lt;&gt;"",V33=$V$4),1,0)+IF(AND(W33&lt;&gt;"",W33=$W$4),1,0)+IF(AND(X33&lt;&gt;"",X33=$X$4),1,0)+IF(AND(Y33&lt;&gt;"",Y33=$Y$4),1,0)+IF(AND(Z33&lt;&gt;"",Z33=$Z$4),1,0)+IF(AND(AA33&lt;&gt;"",AA33=$AA$4),1,0)+IF(AND(AB33&lt;&gt;"",AB33=$AB$4),1,0)+IF(AND(AC33&lt;&gt;"",AC33=$AC$4),1,0)+IF(AND(AD33&lt;&gt;"",AD33=$AD$4),1,0)+IF(AND(AE33&lt;&gt;"",AE33=$AE$4),1,0)+IF(AND(AF33&lt;&gt;"",AF33=$AF$4),1,0)+IF(AND(AG33&lt;&gt;"",AG33=$AG$4),1,0)+IF(AND(AH33&lt;&gt;"",AH33=$AH$4),1,0)+IF(AND(AI33&lt;&gt;"",AI33=$AI$4),1,0)+IF(AND(AK33&lt;&gt;"",AK33=$AK$4),1,0)+IF(AND(AM33&lt;&gt;"",AM33=$AM$4),1,0)+IF(AND(AO33&lt;&gt;"",AO33=$AO$4),1,0)+IF(AND(AQ33&lt;&gt;"",AQ33=$AQ$4),1,0)</f>
        <v>0</v>
      </c>
      <c r="AX33" s="22">
        <f>AJ33+AL33+AN33+AP33+AR33+IF(AI33&lt;&gt;"",IF(AI33=$AI$4,0,60),0)+IF(AK33&lt;&gt;"",IF(AK33=$AK$4,0,60),0)+IF(AM33&lt;&gt;"",IF(AM33=$AM$4,0,60),0)+IF(AO33&lt;&gt;"",IF(AO33=$AO$4,0,60),0)+IF(AQ33&lt;&gt;"",IF(AQ33=$AQ$4,0,60),0)</f>
        <v>0</v>
      </c>
      <c r="AY33" s="38">
        <f t="shared" si="0"/>
      </c>
      <c r="AZ33" s="93">
        <f>IF(AY33&lt;&gt;"",AY33/$AY$6*$AZ$4,"")</f>
      </c>
      <c r="BA33" s="39">
        <f t="shared" si="1"/>
      </c>
    </row>
    <row r="34" spans="1:53" ht="16.5" customHeight="1">
      <c r="A34" s="32">
        <f>A33+1</f>
        <v>12</v>
      </c>
      <c r="B34" s="33">
        <f ca="1">IF(H34="P",COUNTIF(H$6:INDIRECT("F"&amp;ROW()),"P"),"")</f>
      </c>
      <c r="C34" s="34">
        <f ca="1">IF(I34="J",COUNTIF(I$6:INDIRECT("G"&amp;ROW()),"J"),"")</f>
      </c>
      <c r="D34" s="35">
        <f ca="1">IF(G34=$D$5,COUNTIF(G$6:INDIRECT("I"&amp;ROW()),$D$5),"")</f>
      </c>
      <c r="E34" s="68"/>
      <c r="F34" s="68"/>
      <c r="G34" s="69"/>
      <c r="H34" s="70"/>
      <c r="I34" s="70"/>
      <c r="J34" s="76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7"/>
      <c r="AI34" s="76"/>
      <c r="AJ34" s="77"/>
      <c r="AK34" s="76"/>
      <c r="AL34" s="77"/>
      <c r="AM34" s="76"/>
      <c r="AN34" s="77"/>
      <c r="AO34" s="76"/>
      <c r="AP34" s="77"/>
      <c r="AQ34" s="76"/>
      <c r="AR34" s="77"/>
      <c r="AS34" s="78"/>
      <c r="AT34" s="79"/>
      <c r="AU34" s="41">
        <f>IF(AT34,(AT34-AS34)*1440,"")</f>
      </c>
      <c r="AV34" s="42">
        <f>IF(H34="O",IF(AND(AU34&lt;&gt;"",AU34&gt;$AU$1),ROUNDUP(($AU$1-AU34)/5,0),0),IF(AND(AU34&lt;&gt;"",AU34&gt;$AU$2),ROUNDUP(($AU$2-AU34)/5,0),0))</f>
        <v>0</v>
      </c>
      <c r="AW34" s="22">
        <f>AV34+IF(AND(J34&lt;&gt;"",J34=$J$4),1,0)+IF(AND(K34&lt;&gt;"",K34=$K$4),1,0)+IF(AND(L34&lt;&gt;"",L34=$L$4),1,0)+IF(AND(M34&lt;&gt;"",M34=$M$4),1,0)+IF(AND(N34&lt;&gt;"",N34=$N$4),1,0)+IF(AND(O34&lt;&gt;"",O34=$O$4),1,0)+IF(AND(P34&lt;&gt;"",P34=$P$4),1,0)+IF(AND(Q34&lt;&gt;"",Q34=$Q$4),1,0)+IF(AND(R34&lt;&gt;"",R34=$R$4),1,0)+IF(AND(S34&lt;&gt;"",S34=$S$4),1,0)+IF(AND(T34&lt;&gt;"",T34=$T$4),1,0)+IF(AND(U34&lt;&gt;"",U34=$U$4),1,0)+IF(AND(V34&lt;&gt;"",V34=$V$4),1,0)+IF(AND(W34&lt;&gt;"",W34=$W$4),1,0)+IF(AND(X34&lt;&gt;"",X34=$X$4),1,0)+IF(AND(Y34&lt;&gt;"",Y34=$Y$4),1,0)+IF(AND(Z34&lt;&gt;"",Z34=$Z$4),1,0)+IF(AND(AA34&lt;&gt;"",AA34=$AA$4),1,0)+IF(AND(AB34&lt;&gt;"",AB34=$AB$4),1,0)+IF(AND(AC34&lt;&gt;"",AC34=$AC$4),1,0)+IF(AND(AD34&lt;&gt;"",AD34=$AD$4),1,0)+IF(AND(AE34&lt;&gt;"",AE34=$AE$4),1,0)+IF(AND(AF34&lt;&gt;"",AF34=$AF$4),1,0)+IF(AND(AG34&lt;&gt;"",AG34=$AG$4),1,0)+IF(AND(AH34&lt;&gt;"",AH34=$AH$4),1,0)+IF(AND(AI34&lt;&gt;"",AI34=$AI$4),1,0)+IF(AND(AK34&lt;&gt;"",AK34=$AK$4),1,0)+IF(AND(AM34&lt;&gt;"",AM34=$AM$4),1,0)+IF(AND(AO34&lt;&gt;"",AO34=$AO$4),1,0)+IF(AND(AQ34&lt;&gt;"",AQ34=$AQ$4),1,0)</f>
        <v>0</v>
      </c>
      <c r="AX34" s="22">
        <f>AJ34+AL34+AN34+AP34+AR34+IF(AI34&lt;&gt;"",IF(AI34=$AI$4,0,60),0)+IF(AK34&lt;&gt;"",IF(AK34=$AK$4,0,60),0)+IF(AM34&lt;&gt;"",IF(AM34=$AM$4,0,60),0)+IF(AO34&lt;&gt;"",IF(AO34=$AO$4,0,60),0)+IF(AQ34&lt;&gt;"",IF(AQ34=$AQ$4,0,60),0)</f>
        <v>0</v>
      </c>
      <c r="AY34" s="38">
        <f t="shared" si="0"/>
      </c>
      <c r="AZ34" s="93">
        <f>IF(AY34&lt;&gt;"",AY34/$AY$6*$AZ$4,"")</f>
      </c>
      <c r="BA34" s="39">
        <f t="shared" si="1"/>
      </c>
    </row>
    <row r="35" spans="1:53" ht="16.5" customHeight="1">
      <c r="A35" s="32">
        <f>A34+1</f>
        <v>13</v>
      </c>
      <c r="B35" s="33">
        <f ca="1">IF(H35="P",COUNTIF(H$6:INDIRECT("F"&amp;ROW()),"P"),"")</f>
      </c>
      <c r="C35" s="34">
        <f ca="1">IF(I35="J",COUNTIF(I$6:INDIRECT("G"&amp;ROW()),"J"),"")</f>
      </c>
      <c r="D35" s="35">
        <f ca="1">IF(G35=$D$5,COUNTIF(G$6:INDIRECT("I"&amp;ROW()),$D$5),"")</f>
      </c>
      <c r="E35" s="68"/>
      <c r="F35" s="68"/>
      <c r="G35" s="69"/>
      <c r="H35" s="70"/>
      <c r="I35" s="70"/>
      <c r="J35" s="76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7"/>
      <c r="AI35" s="76"/>
      <c r="AJ35" s="77"/>
      <c r="AK35" s="76"/>
      <c r="AL35" s="77"/>
      <c r="AM35" s="76"/>
      <c r="AN35" s="77"/>
      <c r="AO35" s="76"/>
      <c r="AP35" s="77"/>
      <c r="AQ35" s="76"/>
      <c r="AR35" s="77"/>
      <c r="AS35" s="78"/>
      <c r="AT35" s="79"/>
      <c r="AU35" s="41">
        <f>IF(AT35,(AT35-AS35)*1440,"")</f>
      </c>
      <c r="AV35" s="42">
        <f>IF(H35="O",IF(AND(AU35&lt;&gt;"",AU35&gt;$AU$1),ROUNDUP(($AU$1-AU35)/5,0),0),IF(AND(AU35&lt;&gt;"",AU35&gt;$AU$2),ROUNDUP(($AU$2-AU35)/5,0),0))</f>
        <v>0</v>
      </c>
      <c r="AW35" s="22">
        <f>AV35+IF(AND(J35&lt;&gt;"",J35=$J$4),1,0)+IF(AND(K35&lt;&gt;"",K35=$K$4),1,0)+IF(AND(L35&lt;&gt;"",L35=$L$4),1,0)+IF(AND(M35&lt;&gt;"",M35=$M$4),1,0)+IF(AND(N35&lt;&gt;"",N35=$N$4),1,0)+IF(AND(O35&lt;&gt;"",O35=$O$4),1,0)+IF(AND(P35&lt;&gt;"",P35=$P$4),1,0)+IF(AND(Q35&lt;&gt;"",Q35=$Q$4),1,0)+IF(AND(R35&lt;&gt;"",R35=$R$4),1,0)+IF(AND(S35&lt;&gt;"",S35=$S$4),1,0)+IF(AND(T35&lt;&gt;"",T35=$T$4),1,0)+IF(AND(U35&lt;&gt;"",U35=$U$4),1,0)+IF(AND(V35&lt;&gt;"",V35=$V$4),1,0)+IF(AND(W35&lt;&gt;"",W35=$W$4),1,0)+IF(AND(X35&lt;&gt;"",X35=$X$4),1,0)+IF(AND(Y35&lt;&gt;"",Y35=$Y$4),1,0)+IF(AND(Z35&lt;&gt;"",Z35=$Z$4),1,0)+IF(AND(AA35&lt;&gt;"",AA35=$AA$4),1,0)+IF(AND(AB35&lt;&gt;"",AB35=$AB$4),1,0)+IF(AND(AC35&lt;&gt;"",AC35=$AC$4),1,0)+IF(AND(AD35&lt;&gt;"",AD35=$AD$4),1,0)+IF(AND(AE35&lt;&gt;"",AE35=$AE$4),1,0)+IF(AND(AF35&lt;&gt;"",AF35=$AF$4),1,0)+IF(AND(AG35&lt;&gt;"",AG35=$AG$4),1,0)+IF(AND(AH35&lt;&gt;"",AH35=$AH$4),1,0)+IF(AND(AI35&lt;&gt;"",AI35=$AI$4),1,0)+IF(AND(AK35&lt;&gt;"",AK35=$AK$4),1,0)+IF(AND(AM35&lt;&gt;"",AM35=$AM$4),1,0)+IF(AND(AO35&lt;&gt;"",AO35=$AO$4),1,0)+IF(AND(AQ35&lt;&gt;"",AQ35=$AQ$4),1,0)</f>
        <v>0</v>
      </c>
      <c r="AX35" s="22">
        <f>AJ35+AL35+AN35+AP35+AR35+IF(AI35&lt;&gt;"",IF(AI35=$AI$4,0,60),0)+IF(AK35&lt;&gt;"",IF(AK35=$AK$4,0,60),0)+IF(AM35&lt;&gt;"",IF(AM35=$AM$4,0,60),0)+IF(AO35&lt;&gt;"",IF(AO35=$AO$4,0,60),0)+IF(AQ35&lt;&gt;"",IF(AQ35=$AQ$4,0,60),0)</f>
        <v>0</v>
      </c>
      <c r="AY35" s="38">
        <f t="shared" si="0"/>
      </c>
      <c r="AZ35" s="93">
        <f>IF(AY35&lt;&gt;"",AY35/$AY$6*$AZ$4,"")</f>
      </c>
      <c r="BA35" s="39">
        <f t="shared" si="1"/>
      </c>
    </row>
    <row r="36" spans="1:53" ht="16.5" customHeight="1">
      <c r="A36" s="32">
        <f>A35+1</f>
        <v>14</v>
      </c>
      <c r="B36" s="33">
        <f ca="1">IF(H36="P",COUNTIF(H$6:INDIRECT("F"&amp;ROW()),"P"),"")</f>
      </c>
      <c r="C36" s="34">
        <f ca="1">IF(I36="J",COUNTIF(I$6:INDIRECT("G"&amp;ROW()),"J"),"")</f>
      </c>
      <c r="D36" s="35">
        <f ca="1">IF(G36=$D$5,COUNTIF(G$6:INDIRECT("I"&amp;ROW()),$D$5),"")</f>
      </c>
      <c r="E36" s="68"/>
      <c r="F36" s="68"/>
      <c r="G36" s="69"/>
      <c r="H36" s="70"/>
      <c r="I36" s="70"/>
      <c r="J36" s="7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7"/>
      <c r="AI36" s="76"/>
      <c r="AJ36" s="77"/>
      <c r="AK36" s="76"/>
      <c r="AL36" s="77"/>
      <c r="AM36" s="76"/>
      <c r="AN36" s="77"/>
      <c r="AO36" s="76"/>
      <c r="AP36" s="77"/>
      <c r="AQ36" s="76"/>
      <c r="AR36" s="77"/>
      <c r="AS36" s="78"/>
      <c r="AT36" s="79"/>
      <c r="AU36" s="41">
        <f>IF(AT36,(AT36-AS36)*1440,"")</f>
      </c>
      <c r="AV36" s="42">
        <f>IF(H36="O",IF(AND(AU36&lt;&gt;"",AU36&gt;$AU$1),ROUNDUP(($AU$1-AU36)/5,0),0),IF(AND(AU36&lt;&gt;"",AU36&gt;$AU$2),ROUNDUP(($AU$2-AU36)/5,0),0))</f>
        <v>0</v>
      </c>
      <c r="AW36" s="22">
        <f>AV36+IF(AND(J36&lt;&gt;"",J36=$J$4),1,0)+IF(AND(K36&lt;&gt;"",K36=$K$4),1,0)+IF(AND(L36&lt;&gt;"",L36=$L$4),1,0)+IF(AND(M36&lt;&gt;"",M36=$M$4),1,0)+IF(AND(N36&lt;&gt;"",N36=$N$4),1,0)+IF(AND(O36&lt;&gt;"",O36=$O$4),1,0)+IF(AND(P36&lt;&gt;"",P36=$P$4),1,0)+IF(AND(Q36&lt;&gt;"",Q36=$Q$4),1,0)+IF(AND(R36&lt;&gt;"",R36=$R$4),1,0)+IF(AND(S36&lt;&gt;"",S36=$S$4),1,0)+IF(AND(T36&lt;&gt;"",T36=$T$4),1,0)+IF(AND(U36&lt;&gt;"",U36=$U$4),1,0)+IF(AND(V36&lt;&gt;"",V36=$V$4),1,0)+IF(AND(W36&lt;&gt;"",W36=$W$4),1,0)+IF(AND(X36&lt;&gt;"",X36=$X$4),1,0)+IF(AND(Y36&lt;&gt;"",Y36=$Y$4),1,0)+IF(AND(Z36&lt;&gt;"",Z36=$Z$4),1,0)+IF(AND(AA36&lt;&gt;"",AA36=$AA$4),1,0)+IF(AND(AB36&lt;&gt;"",AB36=$AB$4),1,0)+IF(AND(AC36&lt;&gt;"",AC36=$AC$4),1,0)+IF(AND(AD36&lt;&gt;"",AD36=$AD$4),1,0)+IF(AND(AE36&lt;&gt;"",AE36=$AE$4),1,0)+IF(AND(AF36&lt;&gt;"",AF36=$AF$4),1,0)+IF(AND(AG36&lt;&gt;"",AG36=$AG$4),1,0)+IF(AND(AH36&lt;&gt;"",AH36=$AH$4),1,0)+IF(AND(AI36&lt;&gt;"",AI36=$AI$4),1,0)+IF(AND(AK36&lt;&gt;"",AK36=$AK$4),1,0)+IF(AND(AM36&lt;&gt;"",AM36=$AM$4),1,0)+IF(AND(AO36&lt;&gt;"",AO36=$AO$4),1,0)+IF(AND(AQ36&lt;&gt;"",AQ36=$AQ$4),1,0)</f>
        <v>0</v>
      </c>
      <c r="AX36" s="22">
        <f>AJ36+AL36+AN36+AP36+AR36+IF(AI36&lt;&gt;"",IF(AI36=$AI$4,0,60),0)+IF(AK36&lt;&gt;"",IF(AK36=$AK$4,0,60),0)+IF(AM36&lt;&gt;"",IF(AM36=$AM$4,0,60),0)+IF(AO36&lt;&gt;"",IF(AO36=$AO$4,0,60),0)+IF(AQ36&lt;&gt;"",IF(AQ36=$AQ$4,0,60),0)</f>
        <v>0</v>
      </c>
      <c r="AY36" s="38">
        <f t="shared" si="0"/>
      </c>
      <c r="AZ36" s="93">
        <f>IF(AY36&lt;&gt;"",AY36/$AY$6*$AZ$4,"")</f>
      </c>
      <c r="BA36" s="39">
        <f t="shared" si="1"/>
      </c>
    </row>
    <row r="37" spans="1:53" ht="16.5" customHeight="1">
      <c r="A37" s="32">
        <f>A36+1</f>
        <v>15</v>
      </c>
      <c r="B37" s="33">
        <f ca="1">IF(H37="P",COUNTIF(H$6:INDIRECT("F"&amp;ROW()),"P"),"")</f>
      </c>
      <c r="C37" s="34">
        <f ca="1">IF(I37="J",COUNTIF(I$6:INDIRECT("G"&amp;ROW()),"J"),"")</f>
      </c>
      <c r="D37" s="35">
        <f ca="1">IF(G37=$D$5,COUNTIF(G$6:INDIRECT("I"&amp;ROW()),$D$5),"")</f>
      </c>
      <c r="E37" s="68"/>
      <c r="F37" s="68"/>
      <c r="G37" s="69"/>
      <c r="H37" s="70"/>
      <c r="I37" s="70"/>
      <c r="J37" s="76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7"/>
      <c r="AI37" s="76"/>
      <c r="AJ37" s="77"/>
      <c r="AK37" s="76"/>
      <c r="AL37" s="77"/>
      <c r="AM37" s="76"/>
      <c r="AN37" s="77"/>
      <c r="AO37" s="76"/>
      <c r="AP37" s="77"/>
      <c r="AQ37" s="76"/>
      <c r="AR37" s="77"/>
      <c r="AS37" s="78"/>
      <c r="AT37" s="79"/>
      <c r="AU37" s="41">
        <f>IF(AT37,(AT37-AS37)*1440,"")</f>
      </c>
      <c r="AV37" s="42">
        <f>IF(H37="O",IF(AND(AU37&lt;&gt;"",AU37&gt;$AU$1),ROUNDUP(($AU$1-AU37)/5,0),0),IF(AND(AU37&lt;&gt;"",AU37&gt;$AU$2),ROUNDUP(($AU$2-AU37)/5,0),0))</f>
        <v>0</v>
      </c>
      <c r="AW37" s="22">
        <f>AV37+IF(AND(J37&lt;&gt;"",J37=$J$4),1,0)+IF(AND(K37&lt;&gt;"",K37=$K$4),1,0)+IF(AND(L37&lt;&gt;"",L37=$L$4),1,0)+IF(AND(M37&lt;&gt;"",M37=$M$4),1,0)+IF(AND(N37&lt;&gt;"",N37=$N$4),1,0)+IF(AND(O37&lt;&gt;"",O37=$O$4),1,0)+IF(AND(P37&lt;&gt;"",P37=$P$4),1,0)+IF(AND(Q37&lt;&gt;"",Q37=$Q$4),1,0)+IF(AND(R37&lt;&gt;"",R37=$R$4),1,0)+IF(AND(S37&lt;&gt;"",S37=$S$4),1,0)+IF(AND(T37&lt;&gt;"",T37=$T$4),1,0)+IF(AND(U37&lt;&gt;"",U37=$U$4),1,0)+IF(AND(V37&lt;&gt;"",V37=$V$4),1,0)+IF(AND(W37&lt;&gt;"",W37=$W$4),1,0)+IF(AND(X37&lt;&gt;"",X37=$X$4),1,0)+IF(AND(Y37&lt;&gt;"",Y37=$Y$4),1,0)+IF(AND(Z37&lt;&gt;"",Z37=$Z$4),1,0)+IF(AND(AA37&lt;&gt;"",AA37=$AA$4),1,0)+IF(AND(AB37&lt;&gt;"",AB37=$AB$4),1,0)+IF(AND(AC37&lt;&gt;"",AC37=$AC$4),1,0)+IF(AND(AD37&lt;&gt;"",AD37=$AD$4),1,0)+IF(AND(AE37&lt;&gt;"",AE37=$AE$4),1,0)+IF(AND(AF37&lt;&gt;"",AF37=$AF$4),1,0)+IF(AND(AG37&lt;&gt;"",AG37=$AG$4),1,0)+IF(AND(AH37&lt;&gt;"",AH37=$AH$4),1,0)+IF(AND(AI37&lt;&gt;"",AI37=$AI$4),1,0)+IF(AND(AK37&lt;&gt;"",AK37=$AK$4),1,0)+IF(AND(AM37&lt;&gt;"",AM37=$AM$4),1,0)+IF(AND(AO37&lt;&gt;"",AO37=$AO$4),1,0)+IF(AND(AQ37&lt;&gt;"",AQ37=$AQ$4),1,0)</f>
        <v>0</v>
      </c>
      <c r="AX37" s="22">
        <f>AJ37+AL37+AN37+AP37+AR37+IF(AI37&lt;&gt;"",IF(AI37=$AI$4,0,60),0)+IF(AK37&lt;&gt;"",IF(AK37=$AK$4,0,60),0)+IF(AM37&lt;&gt;"",IF(AM37=$AM$4,0,60),0)+IF(AO37&lt;&gt;"",IF(AO37=$AO$4,0,60),0)+IF(AQ37&lt;&gt;"",IF(AQ37=$AQ$4,0,60),0)</f>
        <v>0</v>
      </c>
      <c r="AY37" s="38">
        <f t="shared" si="0"/>
      </c>
      <c r="AZ37" s="93">
        <f>IF(AY37&lt;&gt;"",AY37/$AY$6*$AZ$4,"")</f>
      </c>
      <c r="BA37" s="39">
        <f t="shared" si="1"/>
      </c>
    </row>
    <row r="38" spans="1:53" ht="16.5" customHeight="1">
      <c r="A38" s="32">
        <f>A37+1</f>
        <v>16</v>
      </c>
      <c r="B38" s="33">
        <f ca="1">IF(H38="P",COUNTIF(H$6:INDIRECT("F"&amp;ROW()),"P"),"")</f>
      </c>
      <c r="C38" s="34">
        <f ca="1">IF(I38="J",COUNTIF(I$6:INDIRECT("G"&amp;ROW()),"J"),"")</f>
      </c>
      <c r="D38" s="35">
        <f ca="1">IF(G38=$D$5,COUNTIF(G$6:INDIRECT("I"&amp;ROW()),$D$5),"")</f>
      </c>
      <c r="E38" s="68"/>
      <c r="F38" s="68"/>
      <c r="G38" s="69"/>
      <c r="H38" s="70"/>
      <c r="I38" s="70"/>
      <c r="J38" s="76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7"/>
      <c r="AI38" s="76"/>
      <c r="AJ38" s="77"/>
      <c r="AK38" s="76"/>
      <c r="AL38" s="77"/>
      <c r="AM38" s="76"/>
      <c r="AN38" s="77"/>
      <c r="AO38" s="76"/>
      <c r="AP38" s="77"/>
      <c r="AQ38" s="76"/>
      <c r="AR38" s="77"/>
      <c r="AS38" s="78"/>
      <c r="AT38" s="79"/>
      <c r="AU38" s="41">
        <f aca="true" t="shared" si="2" ref="AU38:AU55">IF(AT38,(AT38-AS38)*1440,"")</f>
      </c>
      <c r="AV38" s="42">
        <f aca="true" t="shared" si="3" ref="AV38:AV55">IF(H38="O",IF(AND(AU38&lt;&gt;"",AU38&gt;$AU$1),ROUNDUP(($AU$1-AU38)/5,0),0),IF(AND(AU38&lt;&gt;"",AU38&gt;$AU$2),ROUNDUP(($AU$2-AU38)/5,0),0))</f>
        <v>0</v>
      </c>
      <c r="AW38" s="22">
        <f>AV38+IF(AND(J38&lt;&gt;"",J38=$J$4),1,0)+IF(AND(K38&lt;&gt;"",K38=$K$4),1,0)+IF(AND(L38&lt;&gt;"",L38=$L$4),1,0)+IF(AND(M38&lt;&gt;"",M38=$M$4),1,0)+IF(AND(N38&lt;&gt;"",N38=$N$4),1,0)+IF(AND(O38&lt;&gt;"",O38=$O$4),1,0)+IF(AND(P38&lt;&gt;"",P38=$P$4),1,0)+IF(AND(Q38&lt;&gt;"",Q38=$Q$4),1,0)+IF(AND(R38&lt;&gt;"",R38=$R$4),1,0)+IF(AND(S38&lt;&gt;"",S38=$S$4),1,0)+IF(AND(T38&lt;&gt;"",T38=$T$4),1,0)+IF(AND(U38&lt;&gt;"",U38=$U$4),1,0)+IF(AND(V38&lt;&gt;"",V38=$V$4),1,0)+IF(AND(W38&lt;&gt;"",W38=$W$4),1,0)+IF(AND(X38&lt;&gt;"",X38=$X$4),1,0)+IF(AND(Y38&lt;&gt;"",Y38=$Y$4),1,0)+IF(AND(Z38&lt;&gt;"",Z38=$Z$4),1,0)+IF(AND(AA38&lt;&gt;"",AA38=$AA$4),1,0)+IF(AND(AB38&lt;&gt;"",AB38=$AB$4),1,0)+IF(AND(AC38&lt;&gt;"",AC38=$AC$4),1,0)+IF(AND(AD38&lt;&gt;"",AD38=$AD$4),1,0)+IF(AND(AE38&lt;&gt;"",AE38=$AE$4),1,0)+IF(AND(AF38&lt;&gt;"",AF38=$AF$4),1,0)+IF(AND(AG38&lt;&gt;"",AG38=$AG$4),1,0)+IF(AND(AH38&lt;&gt;"",AH38=$AH$4),1,0)+IF(AND(AI38&lt;&gt;"",AI38=$AI$4),1,0)+IF(AND(AK38&lt;&gt;"",AK38=$AK$4),1,0)+IF(AND(AM38&lt;&gt;"",AM38=$AM$4),1,0)+IF(AND(AO38&lt;&gt;"",AO38=$AO$4),1,0)+IF(AND(AQ38&lt;&gt;"",AQ38=$AQ$4),1,0)</f>
        <v>0</v>
      </c>
      <c r="AX38" s="22">
        <f aca="true" t="shared" si="4" ref="AX38:AX55">AJ38+AL38+AN38+AP38+AR38+IF(AI38&lt;&gt;"",IF(AI38=$AI$4,0,60),0)+IF(AK38&lt;&gt;"",IF(AK38=$AK$4,0,60),0)+IF(AM38&lt;&gt;"",IF(AM38=$AM$4,0,60),0)+IF(AO38&lt;&gt;"",IF(AO38=$AO$4,0,60),0)+IF(AQ38&lt;&gt;"",IF(AQ38=$AQ$4,0,60),0)</f>
        <v>0</v>
      </c>
      <c r="AY38" s="38">
        <f t="shared" si="0"/>
      </c>
      <c r="AZ38" s="93">
        <f aca="true" t="shared" si="5" ref="AZ38:AZ55">IF(AY38&lt;&gt;"",AY38/$AY$6*$AZ$4,"")</f>
      </c>
      <c r="BA38" s="39">
        <f t="shared" si="1"/>
      </c>
    </row>
    <row r="39" spans="1:53" ht="16.5" customHeight="1">
      <c r="A39" s="32">
        <f>A38+1</f>
        <v>17</v>
      </c>
      <c r="B39" s="33">
        <f ca="1">IF(H39="P",COUNTIF(H$6:INDIRECT("F"&amp;ROW()),"P"),"")</f>
      </c>
      <c r="C39" s="34">
        <f ca="1">IF(I39="J",COUNTIF(I$6:INDIRECT("G"&amp;ROW()),"J"),"")</f>
      </c>
      <c r="D39" s="35">
        <f ca="1">IF(G39=$D$5,COUNTIF(G$6:INDIRECT("I"&amp;ROW()),$D$5),"")</f>
      </c>
      <c r="E39" s="68"/>
      <c r="F39" s="68"/>
      <c r="G39" s="69"/>
      <c r="H39" s="70"/>
      <c r="I39" s="70"/>
      <c r="J39" s="76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7"/>
      <c r="AI39" s="76"/>
      <c r="AJ39" s="77"/>
      <c r="AK39" s="76"/>
      <c r="AL39" s="77"/>
      <c r="AM39" s="76"/>
      <c r="AN39" s="77"/>
      <c r="AO39" s="76"/>
      <c r="AP39" s="77"/>
      <c r="AQ39" s="76"/>
      <c r="AR39" s="77"/>
      <c r="AS39" s="78"/>
      <c r="AT39" s="79"/>
      <c r="AU39" s="41">
        <f t="shared" si="2"/>
      </c>
      <c r="AV39" s="42">
        <f t="shared" si="3"/>
        <v>0</v>
      </c>
      <c r="AW39" s="22">
        <f>AV39+IF(AND(J39&lt;&gt;"",J39=$J$4),1,0)+IF(AND(K39&lt;&gt;"",K39=$K$4),1,0)+IF(AND(L39&lt;&gt;"",L39=$L$4),1,0)+IF(AND(M39&lt;&gt;"",M39=$M$4),1,0)+IF(AND(N39&lt;&gt;"",N39=$N$4),1,0)+IF(AND(O39&lt;&gt;"",O39=$O$4),1,0)+IF(AND(P39&lt;&gt;"",P39=$P$4),1,0)+IF(AND(Q39&lt;&gt;"",Q39=$Q$4),1,0)+IF(AND(R39&lt;&gt;"",R39=$R$4),1,0)+IF(AND(S39&lt;&gt;"",S39=$S$4),1,0)+IF(AND(T39&lt;&gt;"",T39=$T$4),1,0)+IF(AND(U39&lt;&gt;"",U39=$U$4),1,0)+IF(AND(V39&lt;&gt;"",V39=$V$4),1,0)+IF(AND(W39&lt;&gt;"",W39=$W$4),1,0)+IF(AND(X39&lt;&gt;"",X39=$X$4),1,0)+IF(AND(Y39&lt;&gt;"",Y39=$Y$4),1,0)+IF(AND(Z39&lt;&gt;"",Z39=$Z$4),1,0)+IF(AND(AA39&lt;&gt;"",AA39=$AA$4),1,0)+IF(AND(AB39&lt;&gt;"",AB39=$AB$4),1,0)+IF(AND(AC39&lt;&gt;"",AC39=$AC$4),1,0)+IF(AND(AD39&lt;&gt;"",AD39=$AD$4),1,0)+IF(AND(AE39&lt;&gt;"",AE39=$AE$4),1,0)+IF(AND(AF39&lt;&gt;"",AF39=$AF$4),1,0)+IF(AND(AG39&lt;&gt;"",AG39=$AG$4),1,0)+IF(AND(AH39&lt;&gt;"",AH39=$AH$4),1,0)+IF(AND(AI39&lt;&gt;"",AI39=$AI$4),1,0)+IF(AND(AK39&lt;&gt;"",AK39=$AK$4),1,0)+IF(AND(AM39&lt;&gt;"",AM39=$AM$4),1,0)+IF(AND(AO39&lt;&gt;"",AO39=$AO$4),1,0)+IF(AND(AQ39&lt;&gt;"",AQ39=$AQ$4),1,0)</f>
        <v>0</v>
      </c>
      <c r="AX39" s="22">
        <f t="shared" si="4"/>
        <v>0</v>
      </c>
      <c r="AY39" s="38">
        <f t="shared" si="0"/>
      </c>
      <c r="AZ39" s="93">
        <f t="shared" si="5"/>
      </c>
      <c r="BA39" s="39">
        <f t="shared" si="1"/>
      </c>
    </row>
    <row r="40" spans="1:53" ht="16.5" customHeight="1">
      <c r="A40" s="32">
        <f>A39+1</f>
        <v>18</v>
      </c>
      <c r="B40" s="33">
        <f ca="1">IF(H40="P",COUNTIF(H$6:INDIRECT("F"&amp;ROW()),"P"),"")</f>
      </c>
      <c r="C40" s="34">
        <f ca="1">IF(I40="J",COUNTIF(I$6:INDIRECT("G"&amp;ROW()),"J"),"")</f>
      </c>
      <c r="D40" s="35">
        <f ca="1">IF(G40=$D$5,COUNTIF(G$6:INDIRECT("I"&amp;ROW()),$D$5),"")</f>
      </c>
      <c r="E40" s="68"/>
      <c r="F40" s="68"/>
      <c r="G40" s="69"/>
      <c r="H40" s="70"/>
      <c r="I40" s="70"/>
      <c r="J40" s="76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7"/>
      <c r="AI40" s="76"/>
      <c r="AJ40" s="77"/>
      <c r="AK40" s="76"/>
      <c r="AL40" s="77"/>
      <c r="AM40" s="76"/>
      <c r="AN40" s="77"/>
      <c r="AO40" s="76"/>
      <c r="AP40" s="77"/>
      <c r="AQ40" s="76"/>
      <c r="AR40" s="77"/>
      <c r="AS40" s="78"/>
      <c r="AT40" s="79"/>
      <c r="AU40" s="41">
        <f t="shared" si="2"/>
      </c>
      <c r="AV40" s="42">
        <f t="shared" si="3"/>
        <v>0</v>
      </c>
      <c r="AW40" s="22">
        <f aca="true" t="shared" si="6" ref="AW40:AW55">AV40+IF(AND(J40&lt;&gt;"",J40=$J$4),1,0)+IF(AND(K40&lt;&gt;"",K40=$K$4),1,0)+IF(AND(L40&lt;&gt;"",L40=$L$4),1,0)+IF(AND(M40&lt;&gt;"",M40=$M$4),1,0)+IF(AND(N40&lt;&gt;"",N40=$N$4),1,0)+IF(AND(O40&lt;&gt;"",O40=$O$4),1,0)+IF(AND(P40&lt;&gt;"",P40=$P$4),1,0)+IF(AND(Q40&lt;&gt;"",Q40=$Q$4),1,0)+IF(AND(R40&lt;&gt;"",R40=$R$4),1,0)+IF(AND(S40&lt;&gt;"",S40=$S$4),1,0)+IF(AND(T40&lt;&gt;"",T40=$T$4),1,0)+IF(AND(U40&lt;&gt;"",U40=$U$4),1,0)+IF(AND(V40&lt;&gt;"",V40=$V$4),1,0)+IF(AND(W40&lt;&gt;"",W40=$W$4),1,0)+IF(AND(X40&lt;&gt;"",X40=$X$4),1,0)+IF(AND(Y40&lt;&gt;"",Y40=$Y$4),1,0)+IF(AND(Z40&lt;&gt;"",Z40=$Z$4),1,0)+IF(AND(AA40&lt;&gt;"",AA40=$AA$4),1,0)+IF(AND(AB40&lt;&gt;"",AB40=$AB$4),1,0)+IF(AND(AC40&lt;&gt;"",AC40=$AC$4),1,0)+IF(AND(AD40&lt;&gt;"",AD40=$AD$4),1,0)+IF(AND(AE40&lt;&gt;"",AE40=$AE$4),1,0)+IF(AND(AF40&lt;&gt;"",AF40=$AF$4),1,0)+IF(AND(AG40&lt;&gt;"",AG40=$AG$4),1,0)+IF(AND(AH40&lt;&gt;"",AH40=$AH$4),1,0)+IF(AND(AI40&lt;&gt;"",AI40=$AI$4),1,0)+IF(AND(AK40&lt;&gt;"",AK40=$AK$4),1,0)+IF(AND(AM40&lt;&gt;"",AM40=$AM$4),1,0)+IF(AND(AO40&lt;&gt;"",AO40=$AO$4),1,0)+IF(AND(AQ40&lt;&gt;"",AQ40=$AQ$4),1,0)</f>
        <v>0</v>
      </c>
      <c r="AX40" s="22">
        <f t="shared" si="4"/>
        <v>0</v>
      </c>
      <c r="AY40" s="38">
        <f t="shared" si="0"/>
      </c>
      <c r="AZ40" s="93">
        <f t="shared" si="5"/>
      </c>
      <c r="BA40" s="39">
        <f t="shared" si="1"/>
      </c>
    </row>
    <row r="41" spans="1:53" ht="16.5" customHeight="1">
      <c r="A41" s="32">
        <f>A40+1</f>
        <v>19</v>
      </c>
      <c r="B41" s="33">
        <f ca="1">IF(H41="P",COUNTIF(H$6:INDIRECT("F"&amp;ROW()),"P"),"")</f>
      </c>
      <c r="C41" s="34">
        <f ca="1">IF(I41="J",COUNTIF(I$6:INDIRECT("G"&amp;ROW()),"J"),"")</f>
      </c>
      <c r="D41" s="35">
        <f ca="1">IF(G41=$D$5,COUNTIF(G$6:INDIRECT("I"&amp;ROW()),$D$5),"")</f>
      </c>
      <c r="E41" s="68"/>
      <c r="F41" s="68"/>
      <c r="G41" s="69"/>
      <c r="H41" s="70"/>
      <c r="I41" s="70"/>
      <c r="J41" s="76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7"/>
      <c r="AI41" s="76"/>
      <c r="AJ41" s="77"/>
      <c r="AK41" s="76"/>
      <c r="AL41" s="77"/>
      <c r="AM41" s="76"/>
      <c r="AN41" s="77"/>
      <c r="AO41" s="76"/>
      <c r="AP41" s="77"/>
      <c r="AQ41" s="76"/>
      <c r="AR41" s="77"/>
      <c r="AS41" s="78"/>
      <c r="AT41" s="79"/>
      <c r="AU41" s="41">
        <f t="shared" si="2"/>
      </c>
      <c r="AV41" s="42">
        <f t="shared" si="3"/>
        <v>0</v>
      </c>
      <c r="AW41" s="22">
        <f t="shared" si="6"/>
        <v>0</v>
      </c>
      <c r="AX41" s="22">
        <f t="shared" si="4"/>
        <v>0</v>
      </c>
      <c r="AY41" s="38">
        <f t="shared" si="0"/>
      </c>
      <c r="AZ41" s="93">
        <f t="shared" si="5"/>
      </c>
      <c r="BA41" s="39">
        <f t="shared" si="1"/>
      </c>
    </row>
    <row r="42" spans="1:53" ht="16.5" customHeight="1">
      <c r="A42" s="32">
        <f>A41+1</f>
        <v>20</v>
      </c>
      <c r="B42" s="33">
        <f ca="1">IF(H42="P",COUNTIF(H$6:INDIRECT("F"&amp;ROW()),"P"),"")</f>
      </c>
      <c r="C42" s="34">
        <f ca="1">IF(I42="J",COUNTIF(I$6:INDIRECT("G"&amp;ROW()),"J"),"")</f>
      </c>
      <c r="D42" s="35">
        <f ca="1">IF(G42=$D$5,COUNTIF(G$6:INDIRECT("I"&amp;ROW()),$D$5),"")</f>
      </c>
      <c r="E42" s="68"/>
      <c r="F42" s="68"/>
      <c r="G42" s="69"/>
      <c r="H42" s="70"/>
      <c r="I42" s="70"/>
      <c r="J42" s="76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7"/>
      <c r="AI42" s="76"/>
      <c r="AJ42" s="77"/>
      <c r="AK42" s="76"/>
      <c r="AL42" s="77"/>
      <c r="AM42" s="76"/>
      <c r="AN42" s="77"/>
      <c r="AO42" s="76"/>
      <c r="AP42" s="77"/>
      <c r="AQ42" s="76"/>
      <c r="AR42" s="77"/>
      <c r="AS42" s="78"/>
      <c r="AT42" s="79"/>
      <c r="AU42" s="41">
        <f t="shared" si="2"/>
      </c>
      <c r="AV42" s="42">
        <f t="shared" si="3"/>
        <v>0</v>
      </c>
      <c r="AW42" s="22">
        <f t="shared" si="6"/>
        <v>0</v>
      </c>
      <c r="AX42" s="22">
        <f t="shared" si="4"/>
        <v>0</v>
      </c>
      <c r="AY42" s="38">
        <f t="shared" si="0"/>
      </c>
      <c r="AZ42" s="93">
        <f t="shared" si="5"/>
      </c>
      <c r="BA42" s="39">
        <f t="shared" si="1"/>
      </c>
    </row>
    <row r="43" spans="1:53" ht="16.5" customHeight="1">
      <c r="A43" s="40">
        <v>38</v>
      </c>
      <c r="B43" s="33">
        <f ca="1">IF(H43="P",COUNTIF(H$6:INDIRECT("F"&amp;ROW()),"P"),"")</f>
      </c>
      <c r="C43" s="34">
        <f ca="1">IF(I43="J",COUNTIF(I$6:INDIRECT("G"&amp;ROW()),"J"),"")</f>
      </c>
      <c r="D43" s="35">
        <f ca="1">IF(G43=$D$5,COUNTIF(G$6:INDIRECT("I"&amp;ROW()),$D$5),"")</f>
      </c>
      <c r="E43" s="68"/>
      <c r="F43" s="68"/>
      <c r="G43" s="69"/>
      <c r="H43" s="70"/>
      <c r="I43" s="70"/>
      <c r="J43" s="76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7"/>
      <c r="AI43" s="76"/>
      <c r="AJ43" s="77"/>
      <c r="AK43" s="76"/>
      <c r="AL43" s="77"/>
      <c r="AM43" s="76"/>
      <c r="AN43" s="77"/>
      <c r="AO43" s="76"/>
      <c r="AP43" s="77"/>
      <c r="AQ43" s="76"/>
      <c r="AR43" s="77"/>
      <c r="AS43" s="78"/>
      <c r="AT43" s="79"/>
      <c r="AU43" s="41">
        <f t="shared" si="2"/>
      </c>
      <c r="AV43" s="42">
        <f t="shared" si="3"/>
        <v>0</v>
      </c>
      <c r="AW43" s="22">
        <f t="shared" si="6"/>
        <v>0</v>
      </c>
      <c r="AX43" s="22">
        <f t="shared" si="4"/>
        <v>0</v>
      </c>
      <c r="AY43" s="38">
        <f t="shared" si="0"/>
      </c>
      <c r="AZ43" s="93">
        <f t="shared" si="5"/>
      </c>
      <c r="BA43" s="39">
        <f t="shared" si="1"/>
      </c>
    </row>
    <row r="44" spans="1:53" ht="16.5" customHeight="1">
      <c r="A44" s="32">
        <v>39</v>
      </c>
      <c r="B44" s="33">
        <f ca="1">IF(H44="P",COUNTIF(H$6:INDIRECT("F"&amp;ROW()),"P"),"")</f>
      </c>
      <c r="C44" s="34">
        <f ca="1">IF(I44="J",COUNTIF(I$6:INDIRECT("G"&amp;ROW()),"J"),"")</f>
      </c>
      <c r="D44" s="35">
        <f ca="1">IF(G44=$D$5,COUNTIF(G$6:INDIRECT("I"&amp;ROW()),$D$5),"")</f>
      </c>
      <c r="E44" s="68"/>
      <c r="F44" s="68"/>
      <c r="G44" s="69"/>
      <c r="H44" s="70"/>
      <c r="I44" s="70"/>
      <c r="J44" s="76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7"/>
      <c r="AI44" s="76"/>
      <c r="AJ44" s="77"/>
      <c r="AK44" s="76"/>
      <c r="AL44" s="77"/>
      <c r="AM44" s="76"/>
      <c r="AN44" s="77"/>
      <c r="AO44" s="76"/>
      <c r="AP44" s="77"/>
      <c r="AQ44" s="76"/>
      <c r="AR44" s="77"/>
      <c r="AS44" s="78"/>
      <c r="AT44" s="79"/>
      <c r="AU44" s="41">
        <f t="shared" si="2"/>
      </c>
      <c r="AV44" s="42">
        <f t="shared" si="3"/>
        <v>0</v>
      </c>
      <c r="AW44" s="22">
        <f t="shared" si="6"/>
        <v>0</v>
      </c>
      <c r="AX44" s="22">
        <f t="shared" si="4"/>
        <v>0</v>
      </c>
      <c r="AY44" s="38">
        <f t="shared" si="0"/>
      </c>
      <c r="AZ44" s="93">
        <f t="shared" si="5"/>
      </c>
      <c r="BA44" s="39">
        <f t="shared" si="1"/>
      </c>
    </row>
    <row r="45" spans="1:53" ht="16.5" customHeight="1" thickBot="1">
      <c r="A45" s="40">
        <v>40</v>
      </c>
      <c r="B45" s="33">
        <f ca="1">IF(H45="P",COUNTIF(H$6:INDIRECT("F"&amp;ROW()),"P"),"")</f>
      </c>
      <c r="C45" s="34">
        <f ca="1">IF(I45="J",COUNTIF(I$6:INDIRECT("G"&amp;ROW()),"J"),"")</f>
      </c>
      <c r="D45" s="35">
        <f ca="1">IF(G45=$D$5,COUNTIF(G$6:INDIRECT("I"&amp;ROW()),$D$5),"")</f>
      </c>
      <c r="E45" s="68"/>
      <c r="F45" s="68"/>
      <c r="G45" s="69"/>
      <c r="H45" s="70"/>
      <c r="I45" s="70"/>
      <c r="J45" s="76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7"/>
      <c r="AI45" s="76"/>
      <c r="AJ45" s="77"/>
      <c r="AK45" s="76"/>
      <c r="AL45" s="77"/>
      <c r="AM45" s="76"/>
      <c r="AN45" s="77"/>
      <c r="AO45" s="76"/>
      <c r="AP45" s="77"/>
      <c r="AQ45" s="76"/>
      <c r="AR45" s="77"/>
      <c r="AS45" s="78"/>
      <c r="AT45" s="79"/>
      <c r="AU45" s="41">
        <f t="shared" si="2"/>
      </c>
      <c r="AV45" s="42">
        <f t="shared" si="3"/>
        <v>0</v>
      </c>
      <c r="AW45" s="22">
        <f t="shared" si="6"/>
        <v>0</v>
      </c>
      <c r="AX45" s="22">
        <f t="shared" si="4"/>
        <v>0</v>
      </c>
      <c r="AY45" s="38">
        <f t="shared" si="0"/>
      </c>
      <c r="AZ45" s="93">
        <f t="shared" si="5"/>
      </c>
      <c r="BA45" s="39">
        <f t="shared" si="1"/>
      </c>
    </row>
    <row r="46" spans="1:53" ht="16.5" customHeight="1" hidden="1">
      <c r="A46" s="32">
        <v>41</v>
      </c>
      <c r="B46" s="33">
        <f ca="1">IF(H46="P",COUNTIF(H$6:INDIRECT("F"&amp;ROW()),"P"),"")</f>
      </c>
      <c r="C46" s="34">
        <f ca="1">IF(I46="J",COUNTIF(I$6:INDIRECT("G"&amp;ROW()),"J"),"")</f>
      </c>
      <c r="D46" s="35">
        <f ca="1">IF(G46=$D$5,COUNTIF(G$6:INDIRECT("I"&amp;ROW()),$D$5),"")</f>
      </c>
      <c r="E46" s="68"/>
      <c r="F46" s="68"/>
      <c r="G46" s="69"/>
      <c r="H46" s="70"/>
      <c r="I46" s="70"/>
      <c r="J46" s="76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7"/>
      <c r="AI46" s="76"/>
      <c r="AJ46" s="77"/>
      <c r="AK46" s="76"/>
      <c r="AL46" s="77"/>
      <c r="AM46" s="76"/>
      <c r="AN46" s="77"/>
      <c r="AO46" s="76"/>
      <c r="AP46" s="77"/>
      <c r="AQ46" s="76"/>
      <c r="AR46" s="77"/>
      <c r="AS46" s="78"/>
      <c r="AT46" s="79"/>
      <c r="AU46" s="41">
        <f t="shared" si="2"/>
      </c>
      <c r="AV46" s="42">
        <f t="shared" si="3"/>
        <v>0</v>
      </c>
      <c r="AW46" s="22">
        <f t="shared" si="6"/>
        <v>0</v>
      </c>
      <c r="AX46" s="22">
        <f t="shared" si="4"/>
        <v>0</v>
      </c>
      <c r="AY46" s="38">
        <f t="shared" si="0"/>
      </c>
      <c r="AZ46" s="93">
        <f t="shared" si="5"/>
      </c>
      <c r="BA46" s="39">
        <f t="shared" si="1"/>
      </c>
    </row>
    <row r="47" spans="1:53" ht="16.5" customHeight="1" hidden="1">
      <c r="A47" s="40">
        <v>42</v>
      </c>
      <c r="B47" s="33">
        <f ca="1">IF(H47="P",COUNTIF(H$6:INDIRECT("F"&amp;ROW()),"P"),"")</f>
      </c>
      <c r="C47" s="34">
        <f ca="1">IF(I47="J",COUNTIF(I$6:INDIRECT("G"&amp;ROW()),"J"),"")</f>
      </c>
      <c r="D47" s="35">
        <f ca="1">IF(G47=$D$5,COUNTIF(G$6:INDIRECT("I"&amp;ROW()),$D$5),"")</f>
      </c>
      <c r="E47" s="68"/>
      <c r="F47" s="68"/>
      <c r="G47" s="69"/>
      <c r="H47" s="70"/>
      <c r="I47" s="70"/>
      <c r="J47" s="76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7"/>
      <c r="AI47" s="76"/>
      <c r="AJ47" s="77"/>
      <c r="AK47" s="76"/>
      <c r="AL47" s="77"/>
      <c r="AM47" s="76"/>
      <c r="AN47" s="77"/>
      <c r="AO47" s="76"/>
      <c r="AP47" s="77"/>
      <c r="AQ47" s="76"/>
      <c r="AR47" s="77"/>
      <c r="AS47" s="78"/>
      <c r="AT47" s="79"/>
      <c r="AU47" s="41">
        <f t="shared" si="2"/>
      </c>
      <c r="AV47" s="42">
        <f t="shared" si="3"/>
        <v>0</v>
      </c>
      <c r="AW47" s="22">
        <f t="shared" si="6"/>
        <v>0</v>
      </c>
      <c r="AX47" s="22">
        <f t="shared" si="4"/>
        <v>0</v>
      </c>
      <c r="AY47" s="38">
        <f t="shared" si="0"/>
      </c>
      <c r="AZ47" s="93">
        <f t="shared" si="5"/>
      </c>
      <c r="BA47" s="39">
        <f t="shared" si="1"/>
      </c>
    </row>
    <row r="48" spans="1:53" ht="16.5" customHeight="1" hidden="1">
      <c r="A48" s="32">
        <v>43</v>
      </c>
      <c r="B48" s="33">
        <f ca="1">IF(H48="P",COUNTIF(H$6:INDIRECT("F"&amp;ROW()),"P"),"")</f>
      </c>
      <c r="C48" s="34">
        <f ca="1">IF(I48="J",COUNTIF(I$6:INDIRECT("G"&amp;ROW()),"J"),"")</f>
      </c>
      <c r="D48" s="35">
        <f ca="1">IF(G48=$D$5,COUNTIF(G$6:INDIRECT("I"&amp;ROW()),$D$5),"")</f>
      </c>
      <c r="E48" s="68"/>
      <c r="F48" s="68"/>
      <c r="G48" s="69"/>
      <c r="H48" s="70"/>
      <c r="I48" s="70"/>
      <c r="J48" s="76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7"/>
      <c r="AI48" s="76"/>
      <c r="AJ48" s="77"/>
      <c r="AK48" s="76"/>
      <c r="AL48" s="77"/>
      <c r="AM48" s="76"/>
      <c r="AN48" s="77"/>
      <c r="AO48" s="76"/>
      <c r="AP48" s="77"/>
      <c r="AQ48" s="76"/>
      <c r="AR48" s="77"/>
      <c r="AS48" s="78"/>
      <c r="AT48" s="79"/>
      <c r="AU48" s="41">
        <f t="shared" si="2"/>
      </c>
      <c r="AV48" s="42">
        <f t="shared" si="3"/>
        <v>0</v>
      </c>
      <c r="AW48" s="22">
        <f t="shared" si="6"/>
        <v>0</v>
      </c>
      <c r="AX48" s="22">
        <f t="shared" si="4"/>
        <v>0</v>
      </c>
      <c r="AY48" s="38">
        <f t="shared" si="0"/>
      </c>
      <c r="AZ48" s="93">
        <f t="shared" si="5"/>
      </c>
      <c r="BA48" s="39">
        <f t="shared" si="1"/>
      </c>
    </row>
    <row r="49" spans="1:53" ht="16.5" customHeight="1" hidden="1">
      <c r="A49" s="40">
        <v>44</v>
      </c>
      <c r="B49" s="33">
        <f ca="1">IF(H49="P",COUNTIF(H$6:INDIRECT("F"&amp;ROW()),"P"),"")</f>
      </c>
      <c r="C49" s="34">
        <f ca="1">IF(I49="J",COUNTIF(I$6:INDIRECT("G"&amp;ROW()),"J"),"")</f>
      </c>
      <c r="D49" s="35">
        <f ca="1">IF(G49=$D$5,COUNTIF(G$6:INDIRECT("I"&amp;ROW()),$D$5),"")</f>
      </c>
      <c r="E49" s="68"/>
      <c r="F49" s="68"/>
      <c r="G49" s="69"/>
      <c r="H49" s="70"/>
      <c r="I49" s="70"/>
      <c r="J49" s="76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7"/>
      <c r="AI49" s="76"/>
      <c r="AJ49" s="77"/>
      <c r="AK49" s="76"/>
      <c r="AL49" s="77"/>
      <c r="AM49" s="76"/>
      <c r="AN49" s="77"/>
      <c r="AO49" s="76"/>
      <c r="AP49" s="77"/>
      <c r="AQ49" s="76"/>
      <c r="AR49" s="77"/>
      <c r="AS49" s="78"/>
      <c r="AT49" s="79"/>
      <c r="AU49" s="41">
        <f t="shared" si="2"/>
      </c>
      <c r="AV49" s="42">
        <f t="shared" si="3"/>
        <v>0</v>
      </c>
      <c r="AW49" s="22">
        <f t="shared" si="6"/>
        <v>0</v>
      </c>
      <c r="AX49" s="22">
        <f t="shared" si="4"/>
        <v>0</v>
      </c>
      <c r="AY49" s="38">
        <f t="shared" si="0"/>
      </c>
      <c r="AZ49" s="93">
        <f t="shared" si="5"/>
      </c>
      <c r="BA49" s="39">
        <f t="shared" si="1"/>
      </c>
    </row>
    <row r="50" spans="1:53" ht="16.5" customHeight="1" hidden="1">
      <c r="A50" s="32">
        <v>45</v>
      </c>
      <c r="B50" s="33">
        <f ca="1">IF(H50="P",COUNTIF(H$6:INDIRECT("F"&amp;ROW()),"P"),"")</f>
      </c>
      <c r="C50" s="34">
        <f ca="1">IF(I50="J",COUNTIF(I$6:INDIRECT("G"&amp;ROW()),"J"),"")</f>
      </c>
      <c r="D50" s="35">
        <f ca="1">IF(G50=$D$5,COUNTIF(G$6:INDIRECT("I"&amp;ROW()),$D$5),"")</f>
      </c>
      <c r="E50" s="82"/>
      <c r="F50" s="68"/>
      <c r="G50" s="69"/>
      <c r="H50" s="70"/>
      <c r="I50" s="70"/>
      <c r="J50" s="76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7"/>
      <c r="AI50" s="76"/>
      <c r="AJ50" s="77"/>
      <c r="AK50" s="76"/>
      <c r="AL50" s="77"/>
      <c r="AM50" s="76"/>
      <c r="AN50" s="77"/>
      <c r="AO50" s="76"/>
      <c r="AP50" s="77"/>
      <c r="AQ50" s="76"/>
      <c r="AR50" s="77"/>
      <c r="AS50" s="78"/>
      <c r="AT50" s="79"/>
      <c r="AU50" s="41">
        <f t="shared" si="2"/>
      </c>
      <c r="AV50" s="42">
        <f t="shared" si="3"/>
        <v>0</v>
      </c>
      <c r="AW50" s="22">
        <f t="shared" si="6"/>
        <v>0</v>
      </c>
      <c r="AX50" s="22">
        <f t="shared" si="4"/>
        <v>0</v>
      </c>
      <c r="AY50" s="38">
        <f t="shared" si="0"/>
      </c>
      <c r="AZ50" s="93">
        <f t="shared" si="5"/>
      </c>
      <c r="BA50" s="39">
        <f t="shared" si="1"/>
      </c>
    </row>
    <row r="51" spans="1:53" ht="16.5" customHeight="1" hidden="1">
      <c r="A51" s="40">
        <v>46</v>
      </c>
      <c r="B51" s="33">
        <f ca="1">IF(H51="P",COUNTIF(H$6:INDIRECT("F"&amp;ROW()),"P"),"")</f>
      </c>
      <c r="C51" s="34">
        <f ca="1">IF(I51="J",COUNTIF(I$6:INDIRECT("G"&amp;ROW()),"J"),"")</f>
      </c>
      <c r="D51" s="35">
        <f ca="1">IF(G51=$D$5,COUNTIF(G$6:INDIRECT("I"&amp;ROW()),$D$5),"")</f>
      </c>
      <c r="E51" s="83"/>
      <c r="F51" s="84"/>
      <c r="G51" s="85"/>
      <c r="H51" s="86"/>
      <c r="I51" s="86"/>
      <c r="J51" s="65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70"/>
      <c r="AD51" s="70"/>
      <c r="AE51" s="70"/>
      <c r="AF51" s="70"/>
      <c r="AG51" s="70"/>
      <c r="AH51" s="77"/>
      <c r="AI51" s="76"/>
      <c r="AJ51" s="77"/>
      <c r="AK51" s="76"/>
      <c r="AL51" s="77"/>
      <c r="AM51" s="76"/>
      <c r="AN51" s="77"/>
      <c r="AO51" s="76"/>
      <c r="AP51" s="77"/>
      <c r="AQ51" s="76"/>
      <c r="AR51" s="77"/>
      <c r="AS51" s="78"/>
      <c r="AT51" s="79"/>
      <c r="AU51" s="41">
        <f t="shared" si="2"/>
      </c>
      <c r="AV51" s="42">
        <f t="shared" si="3"/>
        <v>0</v>
      </c>
      <c r="AW51" s="22">
        <f t="shared" si="6"/>
        <v>0</v>
      </c>
      <c r="AX51" s="22">
        <f t="shared" si="4"/>
        <v>0</v>
      </c>
      <c r="AY51" s="38">
        <f t="shared" si="0"/>
      </c>
      <c r="AZ51" s="93">
        <f t="shared" si="5"/>
      </c>
      <c r="BA51" s="39">
        <f t="shared" si="1"/>
      </c>
    </row>
    <row r="52" spans="1:53" ht="16.5" customHeight="1" hidden="1">
      <c r="A52" s="32">
        <v>47</v>
      </c>
      <c r="B52" s="33">
        <f ca="1">IF(H52="P",COUNTIF(H$6:INDIRECT("F"&amp;ROW()),"P"),"")</f>
      </c>
      <c r="C52" s="34">
        <f ca="1">IF(I52="J",COUNTIF(I$6:INDIRECT("G"&amp;ROW()),"J"),"")</f>
      </c>
      <c r="D52" s="35">
        <f ca="1">IF(G52=$D$5,COUNTIF(G$6:INDIRECT("I"&amp;ROW()),$D$5),"")</f>
      </c>
      <c r="E52" s="83"/>
      <c r="F52" s="84"/>
      <c r="G52" s="85"/>
      <c r="H52" s="86"/>
      <c r="I52" s="86"/>
      <c r="J52" s="65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70"/>
      <c r="AD52" s="70"/>
      <c r="AE52" s="70"/>
      <c r="AF52" s="70"/>
      <c r="AG52" s="70"/>
      <c r="AH52" s="77"/>
      <c r="AI52" s="76"/>
      <c r="AJ52" s="77"/>
      <c r="AK52" s="76"/>
      <c r="AL52" s="77"/>
      <c r="AM52" s="76"/>
      <c r="AN52" s="77"/>
      <c r="AO52" s="76"/>
      <c r="AP52" s="77"/>
      <c r="AQ52" s="76"/>
      <c r="AR52" s="77"/>
      <c r="AS52" s="78"/>
      <c r="AT52" s="79"/>
      <c r="AU52" s="41">
        <f t="shared" si="2"/>
      </c>
      <c r="AV52" s="42">
        <f t="shared" si="3"/>
        <v>0</v>
      </c>
      <c r="AW52" s="22">
        <f t="shared" si="6"/>
        <v>0</v>
      </c>
      <c r="AX52" s="22">
        <f t="shared" si="4"/>
        <v>0</v>
      </c>
      <c r="AY52" s="38">
        <f t="shared" si="0"/>
      </c>
      <c r="AZ52" s="93">
        <f t="shared" si="5"/>
      </c>
      <c r="BA52" s="39">
        <f t="shared" si="1"/>
      </c>
    </row>
    <row r="53" spans="1:53" ht="16.5" customHeight="1" hidden="1">
      <c r="A53" s="40">
        <v>48</v>
      </c>
      <c r="B53" s="33">
        <f ca="1">IF(H53="P",COUNTIF(H$6:INDIRECT("F"&amp;ROW()),"P"),"")</f>
      </c>
      <c r="C53" s="34">
        <f ca="1">IF(I53="J",COUNTIF(I$6:INDIRECT("G"&amp;ROW()),"J"),"")</f>
      </c>
      <c r="D53" s="35">
        <f ca="1">IF(G53=$D$5,COUNTIF(G$6:INDIRECT("I"&amp;ROW()),$D$5),"")</f>
      </c>
      <c r="E53" s="83"/>
      <c r="F53" s="84"/>
      <c r="G53" s="85"/>
      <c r="H53" s="86"/>
      <c r="I53" s="86"/>
      <c r="J53" s="65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70"/>
      <c r="AD53" s="70"/>
      <c r="AE53" s="70"/>
      <c r="AF53" s="70"/>
      <c r="AG53" s="70"/>
      <c r="AH53" s="77"/>
      <c r="AI53" s="76"/>
      <c r="AJ53" s="77"/>
      <c r="AK53" s="76"/>
      <c r="AL53" s="77"/>
      <c r="AM53" s="76"/>
      <c r="AN53" s="77"/>
      <c r="AO53" s="76"/>
      <c r="AP53" s="77"/>
      <c r="AQ53" s="76"/>
      <c r="AR53" s="77"/>
      <c r="AS53" s="78"/>
      <c r="AT53" s="79"/>
      <c r="AU53" s="41">
        <f t="shared" si="2"/>
      </c>
      <c r="AV53" s="42">
        <f t="shared" si="3"/>
        <v>0</v>
      </c>
      <c r="AW53" s="22">
        <f t="shared" si="6"/>
        <v>0</v>
      </c>
      <c r="AX53" s="22">
        <f t="shared" si="4"/>
        <v>0</v>
      </c>
      <c r="AY53" s="38">
        <f t="shared" si="0"/>
      </c>
      <c r="AZ53" s="93">
        <f t="shared" si="5"/>
      </c>
      <c r="BA53" s="39">
        <f t="shared" si="1"/>
      </c>
    </row>
    <row r="54" spans="1:53" ht="16.5" customHeight="1" hidden="1">
      <c r="A54" s="32">
        <v>49</v>
      </c>
      <c r="B54" s="33">
        <f ca="1">IF(H54="P",COUNTIF(H$6:INDIRECT("F"&amp;ROW()),"P"),"")</f>
      </c>
      <c r="C54" s="34">
        <f ca="1">IF(I54="J",COUNTIF(I$6:INDIRECT("G"&amp;ROW()),"J"),"")</f>
      </c>
      <c r="D54" s="35">
        <f ca="1">IF(G54=$D$5,COUNTIF(G$6:INDIRECT("I"&amp;ROW()),$D$5),"")</f>
      </c>
      <c r="E54" s="83"/>
      <c r="F54" s="84"/>
      <c r="G54" s="85"/>
      <c r="H54" s="86"/>
      <c r="I54" s="86"/>
      <c r="J54" s="65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70"/>
      <c r="AD54" s="70"/>
      <c r="AE54" s="70"/>
      <c r="AF54" s="70"/>
      <c r="AG54" s="70"/>
      <c r="AH54" s="77"/>
      <c r="AI54" s="76"/>
      <c r="AJ54" s="77"/>
      <c r="AK54" s="76"/>
      <c r="AL54" s="77"/>
      <c r="AM54" s="76"/>
      <c r="AN54" s="77"/>
      <c r="AO54" s="76"/>
      <c r="AP54" s="77"/>
      <c r="AQ54" s="76"/>
      <c r="AR54" s="77"/>
      <c r="AS54" s="78"/>
      <c r="AT54" s="79"/>
      <c r="AU54" s="41">
        <f t="shared" si="2"/>
      </c>
      <c r="AV54" s="42">
        <f t="shared" si="3"/>
        <v>0</v>
      </c>
      <c r="AW54" s="22">
        <f t="shared" si="6"/>
        <v>0</v>
      </c>
      <c r="AX54" s="22">
        <f t="shared" si="4"/>
        <v>0</v>
      </c>
      <c r="AY54" s="38">
        <f t="shared" si="0"/>
      </c>
      <c r="AZ54" s="93">
        <f t="shared" si="5"/>
      </c>
      <c r="BA54" s="39">
        <f t="shared" si="1"/>
      </c>
    </row>
    <row r="55" spans="1:53" ht="16.5" customHeight="1" hidden="1" thickBot="1">
      <c r="A55" s="43">
        <v>50</v>
      </c>
      <c r="B55" s="44">
        <f ca="1">IF(H55="P",COUNTIF(H$6:INDIRECT("F"&amp;ROW()),"P"),"")</f>
      </c>
      <c r="C55" s="45">
        <f ca="1">IF(I55="J",COUNTIF(I$6:INDIRECT("G"&amp;ROW()),"J"),"")</f>
      </c>
      <c r="D55" s="35">
        <f ca="1">IF(G55=$D$5,COUNTIF(G$6:INDIRECT("I"&amp;ROW()),$D$5),"")</f>
      </c>
      <c r="E55" s="66"/>
      <c r="F55" s="67"/>
      <c r="G55" s="87"/>
      <c r="H55" s="88"/>
      <c r="I55" s="88"/>
      <c r="J55" s="89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90"/>
      <c r="AI55" s="89"/>
      <c r="AJ55" s="90"/>
      <c r="AK55" s="89"/>
      <c r="AL55" s="90"/>
      <c r="AM55" s="89"/>
      <c r="AN55" s="90"/>
      <c r="AO55" s="89"/>
      <c r="AP55" s="90"/>
      <c r="AQ55" s="89"/>
      <c r="AR55" s="90"/>
      <c r="AS55" s="91"/>
      <c r="AT55" s="92"/>
      <c r="AU55" s="46">
        <f t="shared" si="2"/>
      </c>
      <c r="AV55" s="47">
        <f t="shared" si="3"/>
        <v>0</v>
      </c>
      <c r="AW55" s="23">
        <f t="shared" si="6"/>
        <v>0</v>
      </c>
      <c r="AX55" s="23">
        <f t="shared" si="4"/>
        <v>0</v>
      </c>
      <c r="AY55" s="38">
        <f t="shared" si="0"/>
      </c>
      <c r="AZ55" s="93">
        <f t="shared" si="5"/>
      </c>
      <c r="BA55" s="39">
        <f t="shared" si="1"/>
      </c>
    </row>
    <row r="56" spans="1:52" s="24" customFormat="1" ht="16.5" customHeight="1">
      <c r="A56" s="58"/>
      <c r="B56" s="58"/>
      <c r="C56" s="58"/>
      <c r="D56" s="58"/>
      <c r="E56" s="58"/>
      <c r="F56" s="58"/>
      <c r="G56" s="59" t="s">
        <v>17</v>
      </c>
      <c r="H56" s="58"/>
      <c r="I56" s="58"/>
      <c r="J56" s="58">
        <f aca="true" t="shared" si="7" ref="J56:AI56">COUNTIF(J6:J55,J4)</f>
        <v>18</v>
      </c>
      <c r="K56" s="58">
        <f t="shared" si="7"/>
        <v>0</v>
      </c>
      <c r="L56" s="58">
        <f t="shared" si="7"/>
        <v>21</v>
      </c>
      <c r="M56" s="58">
        <f t="shared" si="7"/>
        <v>0</v>
      </c>
      <c r="N56" s="58">
        <f t="shared" si="7"/>
        <v>18</v>
      </c>
      <c r="O56" s="58">
        <f t="shared" si="7"/>
        <v>4</v>
      </c>
      <c r="P56" s="58">
        <f t="shared" si="7"/>
        <v>16</v>
      </c>
      <c r="Q56" s="58">
        <f t="shared" si="7"/>
        <v>15</v>
      </c>
      <c r="R56" s="58">
        <f t="shared" si="7"/>
        <v>21</v>
      </c>
      <c r="S56" s="58">
        <f t="shared" si="7"/>
        <v>21</v>
      </c>
      <c r="T56" s="58">
        <f t="shared" si="7"/>
        <v>22</v>
      </c>
      <c r="U56" s="58">
        <f t="shared" si="7"/>
        <v>0</v>
      </c>
      <c r="V56" s="58">
        <f t="shared" si="7"/>
        <v>21</v>
      </c>
      <c r="W56" s="58">
        <f t="shared" si="7"/>
        <v>23</v>
      </c>
      <c r="X56" s="58">
        <f t="shared" si="7"/>
        <v>0</v>
      </c>
      <c r="Y56" s="58">
        <f t="shared" si="7"/>
        <v>14</v>
      </c>
      <c r="Z56" s="58">
        <f t="shared" si="7"/>
        <v>21</v>
      </c>
      <c r="AA56" s="58">
        <f t="shared" si="7"/>
        <v>23</v>
      </c>
      <c r="AB56" s="58">
        <f t="shared" si="7"/>
        <v>17</v>
      </c>
      <c r="AC56" s="58">
        <f t="shared" si="7"/>
        <v>14</v>
      </c>
      <c r="AD56" s="58">
        <f t="shared" si="7"/>
        <v>0</v>
      </c>
      <c r="AE56" s="58">
        <f t="shared" si="7"/>
        <v>0</v>
      </c>
      <c r="AF56" s="58">
        <f t="shared" si="7"/>
        <v>0</v>
      </c>
      <c r="AG56" s="58">
        <f t="shared" si="7"/>
        <v>0</v>
      </c>
      <c r="AH56" s="58">
        <f t="shared" si="7"/>
        <v>0</v>
      </c>
      <c r="AI56" s="102">
        <f t="shared" si="7"/>
        <v>13</v>
      </c>
      <c r="AJ56" s="102"/>
      <c r="AK56" s="102">
        <f>COUNTIF(AK6:AK55,AK4)</f>
        <v>19</v>
      </c>
      <c r="AL56" s="102"/>
      <c r="AM56" s="102">
        <f>COUNTIF(AM6:AM55,AM4)</f>
        <v>13</v>
      </c>
      <c r="AN56" s="102"/>
      <c r="AO56" s="102">
        <f>COUNTIF(AO6:AO55,AO4)</f>
        <v>0</v>
      </c>
      <c r="AP56" s="102"/>
      <c r="AQ56" s="102">
        <f>COUNTIF(AQ6:AQ55,AQ4)</f>
        <v>0</v>
      </c>
      <c r="AR56" s="102"/>
      <c r="AS56" s="61"/>
      <c r="AT56" s="61"/>
      <c r="AU56" s="62"/>
      <c r="AV56" s="60"/>
      <c r="AW56" s="60"/>
      <c r="AX56" s="60"/>
      <c r="AY56" s="38"/>
      <c r="AZ56" s="53"/>
    </row>
    <row r="57" spans="1:52" s="24" customFormat="1" ht="16.5" customHeight="1">
      <c r="A57" s="48"/>
      <c r="B57" s="48"/>
      <c r="C57" s="48"/>
      <c r="D57" s="48"/>
      <c r="E57" s="48"/>
      <c r="F57" s="48"/>
      <c r="G57" s="49" t="s">
        <v>18</v>
      </c>
      <c r="H57" s="48"/>
      <c r="I57" s="48"/>
      <c r="J57" s="48">
        <f aca="true" t="shared" si="8" ref="J57:AI57">COUNTA(J6:J55)</f>
        <v>23</v>
      </c>
      <c r="K57" s="48">
        <f t="shared" si="8"/>
        <v>23</v>
      </c>
      <c r="L57" s="48">
        <f t="shared" si="8"/>
        <v>23</v>
      </c>
      <c r="M57" s="48">
        <f t="shared" si="8"/>
        <v>23</v>
      </c>
      <c r="N57" s="48">
        <f t="shared" si="8"/>
        <v>23</v>
      </c>
      <c r="O57" s="48">
        <f t="shared" si="8"/>
        <v>23</v>
      </c>
      <c r="P57" s="48">
        <f t="shared" si="8"/>
        <v>23</v>
      </c>
      <c r="Q57" s="48">
        <f t="shared" si="8"/>
        <v>23</v>
      </c>
      <c r="R57" s="48">
        <f t="shared" si="8"/>
        <v>23</v>
      </c>
      <c r="S57" s="48">
        <f t="shared" si="8"/>
        <v>23</v>
      </c>
      <c r="T57" s="48">
        <f t="shared" si="8"/>
        <v>23</v>
      </c>
      <c r="U57" s="48">
        <f t="shared" si="8"/>
        <v>23</v>
      </c>
      <c r="V57" s="48">
        <f t="shared" si="8"/>
        <v>23</v>
      </c>
      <c r="W57" s="48">
        <f t="shared" si="8"/>
        <v>23</v>
      </c>
      <c r="X57" s="48">
        <f t="shared" si="8"/>
        <v>23</v>
      </c>
      <c r="Y57" s="48">
        <f t="shared" si="8"/>
        <v>23</v>
      </c>
      <c r="Z57" s="48">
        <f t="shared" si="8"/>
        <v>23</v>
      </c>
      <c r="AA57" s="48">
        <f t="shared" si="8"/>
        <v>23</v>
      </c>
      <c r="AB57" s="48">
        <f t="shared" si="8"/>
        <v>23</v>
      </c>
      <c r="AC57" s="48">
        <f t="shared" si="8"/>
        <v>23</v>
      </c>
      <c r="AD57" s="48">
        <f t="shared" si="8"/>
        <v>0</v>
      </c>
      <c r="AE57" s="48">
        <f t="shared" si="8"/>
        <v>0</v>
      </c>
      <c r="AF57" s="48">
        <f t="shared" si="8"/>
        <v>0</v>
      </c>
      <c r="AG57" s="48">
        <f t="shared" si="8"/>
        <v>0</v>
      </c>
      <c r="AH57" s="48">
        <f t="shared" si="8"/>
        <v>0</v>
      </c>
      <c r="AI57" s="99">
        <f t="shared" si="8"/>
        <v>23</v>
      </c>
      <c r="AJ57" s="99"/>
      <c r="AK57" s="99">
        <f>COUNTA(AK6:AK55)</f>
        <v>23</v>
      </c>
      <c r="AL57" s="99"/>
      <c r="AM57" s="99">
        <f>COUNTA(AM6:AM55)</f>
        <v>23</v>
      </c>
      <c r="AN57" s="99"/>
      <c r="AO57" s="99">
        <f>COUNTA(AO6:AO55)</f>
        <v>0</v>
      </c>
      <c r="AP57" s="99"/>
      <c r="AQ57" s="99">
        <f>COUNTA(AQ6:AQ55)</f>
        <v>0</v>
      </c>
      <c r="AR57" s="99"/>
      <c r="AS57" s="51"/>
      <c r="AT57" s="51"/>
      <c r="AU57" s="52"/>
      <c r="AV57" s="50"/>
      <c r="AW57" s="50"/>
      <c r="AX57" s="50"/>
      <c r="AY57" s="38"/>
      <c r="AZ57" s="53"/>
    </row>
    <row r="58" spans="1:52" s="24" customFormat="1" ht="16.5" customHeight="1">
      <c r="A58" s="48"/>
      <c r="B58" s="48"/>
      <c r="C58" s="48"/>
      <c r="D58" s="48"/>
      <c r="E58" s="48"/>
      <c r="F58" s="48"/>
      <c r="G58" s="49" t="s">
        <v>19</v>
      </c>
      <c r="H58" s="48"/>
      <c r="I58" s="48"/>
      <c r="J58" s="54">
        <f aca="true" t="shared" si="9" ref="J58:AI58">IF(J57&lt;&gt;0,100*(J57-J56)/J57,0)</f>
        <v>21.73913043478261</v>
      </c>
      <c r="K58" s="54">
        <f t="shared" si="9"/>
        <v>100</v>
      </c>
      <c r="L58" s="54">
        <f t="shared" si="9"/>
        <v>8.695652173913043</v>
      </c>
      <c r="M58" s="54">
        <f t="shared" si="9"/>
        <v>100</v>
      </c>
      <c r="N58" s="54">
        <f t="shared" si="9"/>
        <v>21.73913043478261</v>
      </c>
      <c r="O58" s="54">
        <f t="shared" si="9"/>
        <v>82.6086956521739</v>
      </c>
      <c r="P58" s="54">
        <f t="shared" si="9"/>
        <v>30.434782608695652</v>
      </c>
      <c r="Q58" s="54">
        <f t="shared" si="9"/>
        <v>34.78260869565217</v>
      </c>
      <c r="R58" s="54">
        <f t="shared" si="9"/>
        <v>8.695652173913043</v>
      </c>
      <c r="S58" s="54">
        <f t="shared" si="9"/>
        <v>8.695652173913043</v>
      </c>
      <c r="T58" s="54">
        <f t="shared" si="9"/>
        <v>4.3478260869565215</v>
      </c>
      <c r="U58" s="54">
        <f t="shared" si="9"/>
        <v>100</v>
      </c>
      <c r="V58" s="54">
        <f t="shared" si="9"/>
        <v>8.695652173913043</v>
      </c>
      <c r="W58" s="54">
        <f t="shared" si="9"/>
        <v>0</v>
      </c>
      <c r="X58" s="54">
        <f t="shared" si="9"/>
        <v>100</v>
      </c>
      <c r="Y58" s="54">
        <f t="shared" si="9"/>
        <v>39.130434782608695</v>
      </c>
      <c r="Z58" s="54">
        <f t="shared" si="9"/>
        <v>8.695652173913043</v>
      </c>
      <c r="AA58" s="54">
        <f t="shared" si="9"/>
        <v>0</v>
      </c>
      <c r="AB58" s="54">
        <f t="shared" si="9"/>
        <v>26.08695652173913</v>
      </c>
      <c r="AC58" s="54">
        <f t="shared" si="9"/>
        <v>39.130434782608695</v>
      </c>
      <c r="AD58" s="54">
        <f t="shared" si="9"/>
        <v>0</v>
      </c>
      <c r="AE58" s="54">
        <f t="shared" si="9"/>
        <v>0</v>
      </c>
      <c r="AF58" s="54">
        <f t="shared" si="9"/>
        <v>0</v>
      </c>
      <c r="AG58" s="54">
        <f t="shared" si="9"/>
        <v>0</v>
      </c>
      <c r="AH58" s="54">
        <f t="shared" si="9"/>
        <v>0</v>
      </c>
      <c r="AI58" s="101">
        <f t="shared" si="9"/>
        <v>43.47826086956522</v>
      </c>
      <c r="AJ58" s="101"/>
      <c r="AK58" s="101">
        <f>IF(AK57&lt;&gt;0,100*(AK57-AK56)/AK57,0)</f>
        <v>17.391304347826086</v>
      </c>
      <c r="AL58" s="101"/>
      <c r="AM58" s="101">
        <f>IF(AM57&lt;&gt;0,100*(AM57-AM56)/AM57,0)</f>
        <v>43.47826086956522</v>
      </c>
      <c r="AN58" s="101"/>
      <c r="AO58" s="101">
        <f>IF(AO57&lt;&gt;0,100*(AO57-AO56)/AO57,0)</f>
        <v>0</v>
      </c>
      <c r="AP58" s="101"/>
      <c r="AQ58" s="101">
        <f>IF(AQ57&lt;&gt;0,100*(AQ57-AQ56)/AQ57,0)</f>
        <v>0</v>
      </c>
      <c r="AR58" s="101"/>
      <c r="AS58" s="51"/>
      <c r="AT58" s="51"/>
      <c r="AU58" s="52"/>
      <c r="AV58" s="50"/>
      <c r="AW58" s="50"/>
      <c r="AX58" s="50"/>
      <c r="AY58" s="38"/>
      <c r="AZ58" s="53"/>
    </row>
    <row r="60" spans="7:44" ht="16.5" customHeight="1">
      <c r="G60" s="24" t="s">
        <v>0</v>
      </c>
      <c r="J60" s="24">
        <f aca="true" t="shared" si="10" ref="J60:AH60">COUNTIF(J6:J55,$G$60)</f>
        <v>5</v>
      </c>
      <c r="K60" s="24">
        <f t="shared" si="10"/>
        <v>18</v>
      </c>
      <c r="L60" s="24">
        <f t="shared" si="10"/>
        <v>0</v>
      </c>
      <c r="M60" s="24">
        <f t="shared" si="10"/>
        <v>0</v>
      </c>
      <c r="N60" s="24">
        <f t="shared" si="10"/>
        <v>1</v>
      </c>
      <c r="O60" s="24">
        <f t="shared" si="10"/>
        <v>0</v>
      </c>
      <c r="P60" s="24">
        <f t="shared" si="10"/>
        <v>16</v>
      </c>
      <c r="Q60" s="24">
        <f t="shared" si="10"/>
        <v>15</v>
      </c>
      <c r="R60" s="24">
        <f t="shared" si="10"/>
        <v>0</v>
      </c>
      <c r="S60" s="24">
        <f t="shared" si="10"/>
        <v>0</v>
      </c>
      <c r="T60" s="24">
        <f t="shared" si="10"/>
        <v>22</v>
      </c>
      <c r="U60" s="24">
        <f t="shared" si="10"/>
        <v>0</v>
      </c>
      <c r="V60" s="24">
        <f t="shared" si="10"/>
        <v>21</v>
      </c>
      <c r="W60" s="24">
        <f t="shared" si="10"/>
        <v>0</v>
      </c>
      <c r="X60" s="24">
        <f t="shared" si="10"/>
        <v>0</v>
      </c>
      <c r="Y60" s="24">
        <f t="shared" si="10"/>
        <v>14</v>
      </c>
      <c r="Z60" s="24">
        <f t="shared" si="10"/>
        <v>0</v>
      </c>
      <c r="AA60" s="24">
        <f t="shared" si="10"/>
        <v>0</v>
      </c>
      <c r="AB60" s="24">
        <f t="shared" si="10"/>
        <v>2</v>
      </c>
      <c r="AC60" s="24">
        <f t="shared" si="10"/>
        <v>14</v>
      </c>
      <c r="AD60" s="24">
        <f t="shared" si="10"/>
        <v>0</v>
      </c>
      <c r="AE60" s="24">
        <f t="shared" si="10"/>
        <v>0</v>
      </c>
      <c r="AF60" s="24">
        <f t="shared" si="10"/>
        <v>0</v>
      </c>
      <c r="AG60" s="24">
        <f t="shared" si="10"/>
        <v>0</v>
      </c>
      <c r="AH60" s="24">
        <f t="shared" si="10"/>
        <v>0</v>
      </c>
      <c r="AI60" s="100">
        <f aca="true" t="shared" si="11" ref="AI60:AI65">COUNTIF(AI$6:AI$55,$G60)</f>
        <v>2</v>
      </c>
      <c r="AJ60" s="100"/>
      <c r="AK60" s="100">
        <f aca="true" t="shared" si="12" ref="AK60:AK65">COUNTIF(AK$6:AK$55,$G60)</f>
        <v>0</v>
      </c>
      <c r="AL60" s="100"/>
      <c r="AM60" s="100">
        <f aca="true" t="shared" si="13" ref="AM60:AM65">COUNTIF(AM$6:AM$55,$G60)</f>
        <v>13</v>
      </c>
      <c r="AN60" s="100"/>
      <c r="AO60" s="100">
        <f aca="true" t="shared" si="14" ref="AO60:AO65">COUNTIF(AO$6:AO$55,$G60)</f>
        <v>0</v>
      </c>
      <c r="AP60" s="100"/>
      <c r="AQ60" s="100">
        <f aca="true" t="shared" si="15" ref="AQ60:AQ65">COUNTIF(AQ$6:AQ$55,$G60)</f>
        <v>0</v>
      </c>
      <c r="AR60" s="100"/>
    </row>
    <row r="61" spans="7:44" ht="16.5" customHeight="1">
      <c r="G61" s="24" t="s">
        <v>1</v>
      </c>
      <c r="J61" s="24">
        <f aca="true" t="shared" si="16" ref="J61:AH61">COUNTIF(J6:J55,$G$61)</f>
        <v>18</v>
      </c>
      <c r="K61" s="24">
        <f t="shared" si="16"/>
        <v>1</v>
      </c>
      <c r="L61" s="24">
        <f t="shared" si="16"/>
        <v>0</v>
      </c>
      <c r="M61" s="24">
        <f t="shared" si="16"/>
        <v>9</v>
      </c>
      <c r="N61" s="24">
        <f t="shared" si="16"/>
        <v>0</v>
      </c>
      <c r="O61" s="24">
        <f t="shared" si="16"/>
        <v>18</v>
      </c>
      <c r="P61" s="24">
        <f t="shared" si="16"/>
        <v>4</v>
      </c>
      <c r="Q61" s="24">
        <f t="shared" si="16"/>
        <v>0</v>
      </c>
      <c r="R61" s="24">
        <f t="shared" si="16"/>
        <v>2</v>
      </c>
      <c r="S61" s="24">
        <f t="shared" si="16"/>
        <v>0</v>
      </c>
      <c r="T61" s="24">
        <f t="shared" si="16"/>
        <v>0</v>
      </c>
      <c r="U61" s="24">
        <f t="shared" si="16"/>
        <v>3</v>
      </c>
      <c r="V61" s="24">
        <f t="shared" si="16"/>
        <v>1</v>
      </c>
      <c r="W61" s="24">
        <f t="shared" si="16"/>
        <v>0</v>
      </c>
      <c r="X61" s="24">
        <f t="shared" si="16"/>
        <v>15</v>
      </c>
      <c r="Y61" s="24">
        <f t="shared" si="16"/>
        <v>3</v>
      </c>
      <c r="Z61" s="24">
        <f t="shared" si="16"/>
        <v>0</v>
      </c>
      <c r="AA61" s="24">
        <f t="shared" si="16"/>
        <v>0</v>
      </c>
      <c r="AB61" s="24">
        <f t="shared" si="16"/>
        <v>0</v>
      </c>
      <c r="AC61" s="24">
        <f t="shared" si="16"/>
        <v>8</v>
      </c>
      <c r="AD61" s="24">
        <f t="shared" si="16"/>
        <v>0</v>
      </c>
      <c r="AE61" s="24">
        <f t="shared" si="16"/>
        <v>0</v>
      </c>
      <c r="AF61" s="24">
        <f t="shared" si="16"/>
        <v>0</v>
      </c>
      <c r="AG61" s="24">
        <f t="shared" si="16"/>
        <v>0</v>
      </c>
      <c r="AH61" s="24">
        <f t="shared" si="16"/>
        <v>0</v>
      </c>
      <c r="AI61" s="100">
        <f t="shared" si="11"/>
        <v>13</v>
      </c>
      <c r="AJ61" s="100"/>
      <c r="AK61" s="100">
        <f t="shared" si="12"/>
        <v>0</v>
      </c>
      <c r="AL61" s="100"/>
      <c r="AM61" s="100">
        <f t="shared" si="13"/>
        <v>7</v>
      </c>
      <c r="AN61" s="100"/>
      <c r="AO61" s="100">
        <f t="shared" si="14"/>
        <v>0</v>
      </c>
      <c r="AP61" s="100"/>
      <c r="AQ61" s="100">
        <f t="shared" si="15"/>
        <v>0</v>
      </c>
      <c r="AR61" s="100"/>
    </row>
    <row r="62" spans="7:44" ht="16.5" customHeight="1">
      <c r="G62" s="24" t="s">
        <v>14</v>
      </c>
      <c r="J62" s="24">
        <f aca="true" t="shared" si="17" ref="J62:AH62">COUNTIF(J6:J55,$G$62)</f>
        <v>0</v>
      </c>
      <c r="K62" s="24">
        <f t="shared" si="17"/>
        <v>0</v>
      </c>
      <c r="L62" s="24">
        <f t="shared" si="17"/>
        <v>2</v>
      </c>
      <c r="M62" s="24">
        <f t="shared" si="17"/>
        <v>4</v>
      </c>
      <c r="N62" s="24">
        <f t="shared" si="17"/>
        <v>0</v>
      </c>
      <c r="O62" s="24">
        <f t="shared" si="17"/>
        <v>0</v>
      </c>
      <c r="P62" s="24">
        <f t="shared" si="17"/>
        <v>0</v>
      </c>
      <c r="Q62" s="24">
        <f t="shared" si="17"/>
        <v>5</v>
      </c>
      <c r="R62" s="24">
        <f t="shared" si="17"/>
        <v>0</v>
      </c>
      <c r="S62" s="24">
        <f t="shared" si="17"/>
        <v>21</v>
      </c>
      <c r="T62" s="24">
        <f t="shared" si="17"/>
        <v>0</v>
      </c>
      <c r="U62" s="24">
        <f t="shared" si="17"/>
        <v>17</v>
      </c>
      <c r="V62" s="24">
        <f t="shared" si="17"/>
        <v>0</v>
      </c>
      <c r="W62" s="24">
        <f t="shared" si="17"/>
        <v>0</v>
      </c>
      <c r="X62" s="24">
        <f t="shared" si="17"/>
        <v>0</v>
      </c>
      <c r="Y62" s="24">
        <f t="shared" si="17"/>
        <v>0</v>
      </c>
      <c r="Z62" s="24">
        <f t="shared" si="17"/>
        <v>21</v>
      </c>
      <c r="AA62" s="24">
        <f t="shared" si="17"/>
        <v>0</v>
      </c>
      <c r="AB62" s="24">
        <f t="shared" si="17"/>
        <v>17</v>
      </c>
      <c r="AC62" s="24">
        <f t="shared" si="17"/>
        <v>1</v>
      </c>
      <c r="AD62" s="24">
        <f t="shared" si="17"/>
        <v>0</v>
      </c>
      <c r="AE62" s="24">
        <f t="shared" si="17"/>
        <v>0</v>
      </c>
      <c r="AF62" s="24">
        <f t="shared" si="17"/>
        <v>0</v>
      </c>
      <c r="AG62" s="24">
        <f t="shared" si="17"/>
        <v>0</v>
      </c>
      <c r="AH62" s="24">
        <f t="shared" si="17"/>
        <v>0</v>
      </c>
      <c r="AI62" s="100">
        <f t="shared" si="11"/>
        <v>6</v>
      </c>
      <c r="AJ62" s="100"/>
      <c r="AK62" s="100">
        <f t="shared" si="12"/>
        <v>0</v>
      </c>
      <c r="AL62" s="100"/>
      <c r="AM62" s="100">
        <f t="shared" si="13"/>
        <v>3</v>
      </c>
      <c r="AN62" s="100"/>
      <c r="AO62" s="100">
        <f t="shared" si="14"/>
        <v>0</v>
      </c>
      <c r="AP62" s="100"/>
      <c r="AQ62" s="100">
        <f t="shared" si="15"/>
        <v>0</v>
      </c>
      <c r="AR62" s="100"/>
    </row>
    <row r="63" spans="7:44" ht="16.5" customHeight="1">
      <c r="G63" s="24" t="s">
        <v>16</v>
      </c>
      <c r="J63" s="24">
        <f aca="true" t="shared" si="18" ref="J63:AH63">COUNTIF(J6:J55,$G$63)</f>
        <v>0</v>
      </c>
      <c r="K63" s="24">
        <f t="shared" si="18"/>
        <v>0</v>
      </c>
      <c r="L63" s="24">
        <f t="shared" si="18"/>
        <v>0</v>
      </c>
      <c r="M63" s="24">
        <f t="shared" si="18"/>
        <v>0</v>
      </c>
      <c r="N63" s="24">
        <f t="shared" si="18"/>
        <v>18</v>
      </c>
      <c r="O63" s="24">
        <f t="shared" si="18"/>
        <v>0</v>
      </c>
      <c r="P63" s="24">
        <f t="shared" si="18"/>
        <v>1</v>
      </c>
      <c r="Q63" s="24">
        <f t="shared" si="18"/>
        <v>0</v>
      </c>
      <c r="R63" s="24">
        <f t="shared" si="18"/>
        <v>0</v>
      </c>
      <c r="S63" s="24">
        <f t="shared" si="18"/>
        <v>0</v>
      </c>
      <c r="T63" s="24">
        <f t="shared" si="18"/>
        <v>0</v>
      </c>
      <c r="U63" s="24">
        <f t="shared" si="18"/>
        <v>0</v>
      </c>
      <c r="V63" s="24">
        <f t="shared" si="18"/>
        <v>0</v>
      </c>
      <c r="W63" s="24">
        <f t="shared" si="18"/>
        <v>0</v>
      </c>
      <c r="X63" s="24">
        <f t="shared" si="18"/>
        <v>0</v>
      </c>
      <c r="Y63" s="24">
        <f t="shared" si="18"/>
        <v>0</v>
      </c>
      <c r="Z63" s="24">
        <f t="shared" si="18"/>
        <v>1</v>
      </c>
      <c r="AA63" s="24">
        <f t="shared" si="18"/>
        <v>0</v>
      </c>
      <c r="AB63" s="24">
        <f t="shared" si="18"/>
        <v>0</v>
      </c>
      <c r="AC63" s="24">
        <f t="shared" si="18"/>
        <v>0</v>
      </c>
      <c r="AD63" s="24">
        <f t="shared" si="18"/>
        <v>0</v>
      </c>
      <c r="AE63" s="24">
        <f t="shared" si="18"/>
        <v>0</v>
      </c>
      <c r="AF63" s="24">
        <f t="shared" si="18"/>
        <v>0</v>
      </c>
      <c r="AG63" s="24">
        <f t="shared" si="18"/>
        <v>0</v>
      </c>
      <c r="AH63" s="24">
        <f t="shared" si="18"/>
        <v>0</v>
      </c>
      <c r="AI63" s="100">
        <f t="shared" si="11"/>
        <v>1</v>
      </c>
      <c r="AJ63" s="100"/>
      <c r="AK63" s="100">
        <f t="shared" si="12"/>
        <v>4</v>
      </c>
      <c r="AL63" s="100"/>
      <c r="AM63" s="100">
        <f t="shared" si="13"/>
        <v>0</v>
      </c>
      <c r="AN63" s="100"/>
      <c r="AO63" s="100">
        <f t="shared" si="14"/>
        <v>0</v>
      </c>
      <c r="AP63" s="100"/>
      <c r="AQ63" s="100">
        <f t="shared" si="15"/>
        <v>0</v>
      </c>
      <c r="AR63" s="100"/>
    </row>
    <row r="64" spans="7:44" ht="16.5" customHeight="1">
      <c r="G64" s="24" t="s">
        <v>27</v>
      </c>
      <c r="J64" s="24">
        <f aca="true" t="shared" si="19" ref="J64:AH64">COUNTIF(J6:J55,$G$64)</f>
        <v>0</v>
      </c>
      <c r="K64" s="24">
        <f t="shared" si="19"/>
        <v>0</v>
      </c>
      <c r="L64" s="24">
        <f t="shared" si="19"/>
        <v>0</v>
      </c>
      <c r="M64" s="24">
        <f t="shared" si="19"/>
        <v>0</v>
      </c>
      <c r="N64" s="24">
        <f t="shared" si="19"/>
        <v>4</v>
      </c>
      <c r="O64" s="24">
        <f t="shared" si="19"/>
        <v>0</v>
      </c>
      <c r="P64" s="24">
        <f t="shared" si="19"/>
        <v>1</v>
      </c>
      <c r="Q64" s="24">
        <f t="shared" si="19"/>
        <v>0</v>
      </c>
      <c r="R64" s="24">
        <f t="shared" si="19"/>
        <v>0</v>
      </c>
      <c r="S64" s="24">
        <f t="shared" si="19"/>
        <v>0</v>
      </c>
      <c r="T64" s="24">
        <f t="shared" si="19"/>
        <v>0</v>
      </c>
      <c r="U64" s="24">
        <f t="shared" si="19"/>
        <v>0</v>
      </c>
      <c r="V64" s="24">
        <f t="shared" si="19"/>
        <v>0</v>
      </c>
      <c r="W64" s="24">
        <f t="shared" si="19"/>
        <v>0</v>
      </c>
      <c r="X64" s="24">
        <f t="shared" si="19"/>
        <v>0</v>
      </c>
      <c r="Y64" s="24">
        <f t="shared" si="19"/>
        <v>0</v>
      </c>
      <c r="Z64" s="24">
        <f t="shared" si="19"/>
        <v>0</v>
      </c>
      <c r="AA64" s="24">
        <f t="shared" si="19"/>
        <v>0</v>
      </c>
      <c r="AB64" s="24">
        <f t="shared" si="19"/>
        <v>0</v>
      </c>
      <c r="AC64" s="24">
        <f t="shared" si="19"/>
        <v>0</v>
      </c>
      <c r="AD64" s="24">
        <f t="shared" si="19"/>
        <v>0</v>
      </c>
      <c r="AE64" s="24">
        <f t="shared" si="19"/>
        <v>0</v>
      </c>
      <c r="AF64" s="24">
        <f t="shared" si="19"/>
        <v>0</v>
      </c>
      <c r="AG64" s="24">
        <f t="shared" si="19"/>
        <v>0</v>
      </c>
      <c r="AH64" s="24">
        <f t="shared" si="19"/>
        <v>0</v>
      </c>
      <c r="AI64" s="100">
        <f t="shared" si="11"/>
        <v>1</v>
      </c>
      <c r="AJ64" s="100"/>
      <c r="AK64" s="100">
        <f t="shared" si="12"/>
        <v>19</v>
      </c>
      <c r="AL64" s="100"/>
      <c r="AM64" s="100">
        <f t="shared" si="13"/>
        <v>0</v>
      </c>
      <c r="AN64" s="100"/>
      <c r="AO64" s="100">
        <f t="shared" si="14"/>
        <v>0</v>
      </c>
      <c r="AP64" s="100"/>
      <c r="AQ64" s="100">
        <f t="shared" si="15"/>
        <v>0</v>
      </c>
      <c r="AR64" s="100"/>
    </row>
    <row r="65" spans="7:44" ht="16.5" customHeight="1">
      <c r="G65" s="24" t="s">
        <v>15</v>
      </c>
      <c r="J65" s="24">
        <f aca="true" t="shared" si="20" ref="J65:AH65">COUNTIF(J6:J55,$G$65)</f>
        <v>0</v>
      </c>
      <c r="K65" s="24">
        <f t="shared" si="20"/>
        <v>4</v>
      </c>
      <c r="L65" s="24">
        <f t="shared" si="20"/>
        <v>21</v>
      </c>
      <c r="M65" s="24">
        <f t="shared" si="20"/>
        <v>10</v>
      </c>
      <c r="N65" s="24">
        <f t="shared" si="20"/>
        <v>0</v>
      </c>
      <c r="O65" s="24">
        <f t="shared" si="20"/>
        <v>4</v>
      </c>
      <c r="P65" s="24">
        <f t="shared" si="20"/>
        <v>0</v>
      </c>
      <c r="Q65" s="24">
        <f t="shared" si="20"/>
        <v>3</v>
      </c>
      <c r="R65" s="24">
        <f t="shared" si="20"/>
        <v>21</v>
      </c>
      <c r="S65" s="24">
        <f t="shared" si="20"/>
        <v>2</v>
      </c>
      <c r="T65" s="24">
        <f t="shared" si="20"/>
        <v>1</v>
      </c>
      <c r="U65" s="24">
        <f t="shared" si="20"/>
        <v>3</v>
      </c>
      <c r="V65" s="24">
        <f t="shared" si="20"/>
        <v>1</v>
      </c>
      <c r="W65" s="24">
        <f t="shared" si="20"/>
        <v>23</v>
      </c>
      <c r="X65" s="24">
        <f t="shared" si="20"/>
        <v>8</v>
      </c>
      <c r="Y65" s="24">
        <f t="shared" si="20"/>
        <v>5</v>
      </c>
      <c r="Z65" s="24">
        <f t="shared" si="20"/>
        <v>1</v>
      </c>
      <c r="AA65" s="24">
        <f t="shared" si="20"/>
        <v>23</v>
      </c>
      <c r="AB65" s="24">
        <f t="shared" si="20"/>
        <v>4</v>
      </c>
      <c r="AC65" s="24">
        <f t="shared" si="20"/>
        <v>0</v>
      </c>
      <c r="AD65" s="24">
        <f t="shared" si="20"/>
        <v>0</v>
      </c>
      <c r="AE65" s="24">
        <f t="shared" si="20"/>
        <v>0</v>
      </c>
      <c r="AF65" s="24">
        <f t="shared" si="20"/>
        <v>0</v>
      </c>
      <c r="AG65" s="24">
        <f t="shared" si="20"/>
        <v>0</v>
      </c>
      <c r="AH65" s="24">
        <f t="shared" si="20"/>
        <v>0</v>
      </c>
      <c r="AI65" s="100">
        <f t="shared" si="11"/>
        <v>0</v>
      </c>
      <c r="AJ65" s="100"/>
      <c r="AK65" s="100">
        <f t="shared" si="12"/>
        <v>0</v>
      </c>
      <c r="AL65" s="100"/>
      <c r="AM65" s="100">
        <f t="shared" si="13"/>
        <v>0</v>
      </c>
      <c r="AN65" s="100"/>
      <c r="AO65" s="100">
        <f t="shared" si="14"/>
        <v>0</v>
      </c>
      <c r="AP65" s="100"/>
      <c r="AQ65" s="100">
        <f t="shared" si="15"/>
        <v>0</v>
      </c>
      <c r="AR65" s="100"/>
    </row>
  </sheetData>
  <sheetProtection/>
  <mergeCells count="51">
    <mergeCell ref="AQ65:AR65"/>
    <mergeCell ref="AQ64:AR64"/>
    <mergeCell ref="AQ63:AR63"/>
    <mergeCell ref="AQ62:AR62"/>
    <mergeCell ref="AM62:AN62"/>
    <mergeCell ref="AM63:AN63"/>
    <mergeCell ref="AQ61:AR61"/>
    <mergeCell ref="AQ60:AR60"/>
    <mergeCell ref="AO60:AP60"/>
    <mergeCell ref="AO61:AP61"/>
    <mergeCell ref="AO62:AP62"/>
    <mergeCell ref="AO63:AP63"/>
    <mergeCell ref="AI64:AJ64"/>
    <mergeCell ref="AI65:AJ65"/>
    <mergeCell ref="AK64:AL64"/>
    <mergeCell ref="AK65:AL65"/>
    <mergeCell ref="AO64:AP64"/>
    <mergeCell ref="AO65:AP65"/>
    <mergeCell ref="AK60:AL60"/>
    <mergeCell ref="AK61:AL61"/>
    <mergeCell ref="AK62:AL62"/>
    <mergeCell ref="AK63:AL63"/>
    <mergeCell ref="AM64:AN64"/>
    <mergeCell ref="AM65:AN65"/>
    <mergeCell ref="AM60:AN60"/>
    <mergeCell ref="AM61:AN61"/>
    <mergeCell ref="AQ58:AR58"/>
    <mergeCell ref="AI56:AJ56"/>
    <mergeCell ref="AK56:AL56"/>
    <mergeCell ref="AM56:AN56"/>
    <mergeCell ref="AO56:AP56"/>
    <mergeCell ref="AQ56:AR56"/>
    <mergeCell ref="AI58:AJ58"/>
    <mergeCell ref="AK58:AL58"/>
    <mergeCell ref="AM58:AN58"/>
    <mergeCell ref="AO58:AP58"/>
    <mergeCell ref="AI60:AJ60"/>
    <mergeCell ref="AI61:AJ61"/>
    <mergeCell ref="AI62:AJ62"/>
    <mergeCell ref="AI63:AJ63"/>
    <mergeCell ref="AQ4:AR4"/>
    <mergeCell ref="AI57:AJ57"/>
    <mergeCell ref="AK57:AL57"/>
    <mergeCell ref="AM57:AN57"/>
    <mergeCell ref="AO57:AP57"/>
    <mergeCell ref="AQ57:AR57"/>
    <mergeCell ref="AO4:AP4"/>
    <mergeCell ref="A4:D4"/>
    <mergeCell ref="AI4:AJ4"/>
    <mergeCell ref="AK4:AL4"/>
    <mergeCell ref="AM4:AN4"/>
  </mergeCells>
  <conditionalFormatting sqref="AQ6:AQ55 AO6:AO55 AK6:AK55 AM6:AM55 J6:AH54 AI6:AI55">
    <cfRule type="cellIs" priority="1" dxfId="6" operator="equal" stopIfTrue="1">
      <formula>J$4</formula>
    </cfRule>
    <cfRule type="cellIs" priority="2" dxfId="2" operator="notEqual" stopIfTrue="1">
      <formula>J$4</formula>
    </cfRule>
  </conditionalFormatting>
  <conditionalFormatting sqref="AV6:AV55">
    <cfRule type="cellIs" priority="3" dxfId="2" operator="lessThan" stopIfTrue="1">
      <formula>0</formula>
    </cfRule>
  </conditionalFormatting>
  <conditionalFormatting sqref="J60:AR65">
    <cfRule type="expression" priority="4" dxfId="3" stopIfTrue="1">
      <formula>IF(J$4=$G60,1,0)</formula>
    </cfRule>
    <cfRule type="expression" priority="5" dxfId="2" stopIfTrue="1">
      <formula>IF(J$4&lt;&gt;$G60,1,0)</formula>
    </cfRule>
  </conditionalFormatting>
  <conditionalFormatting sqref="J58:AH58">
    <cfRule type="cellIs" priority="6" dxfId="1" operator="greaterThan" stopIfTrue="1">
      <formula>50</formula>
    </cfRule>
  </conditionalFormatting>
  <conditionalFormatting sqref="AI58:AR58">
    <cfRule type="cellIs" priority="7" dxfId="0" operator="greaterThan" stopIfTrue="1">
      <formula>50</formula>
    </cfRule>
  </conditionalFormatting>
  <printOptions horizontalCentered="1"/>
  <pageMargins left="0.1968503937007874" right="0.1968503937007874" top="0.984251968503937" bottom="0.3937007874015748" header="0.3937007874015748" footer="0.5118110236220472"/>
  <pageSetup fitToHeight="1" fitToWidth="1" horizontalDpi="600" verticalDpi="600" orientation="landscape" paperSize="9" scale="69" r:id="rId1"/>
  <headerFooter alignWithMargins="0">
    <oddHeader>&amp;L&amp;"Arial,Bold"&amp;20CRO-ITA-SLO TrailO Cup 2011&amp;"Arial,Regular"&amp;9
Programmed by Hoki&amp;R&amp;"Arial,Bold"&amp;48E</oddHeader>
  </headerFooter>
  <ignoredErrors>
    <ignoredError sqref="J56:AH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65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1" sqref="A1:A2"/>
    </sheetView>
  </sheetViews>
  <sheetFormatPr defaultColWidth="9.140625" defaultRowHeight="16.5" customHeight="1"/>
  <cols>
    <col min="1" max="4" width="4.7109375" style="24" customWidth="1"/>
    <col min="5" max="6" width="16.7109375" style="27" customWidth="1"/>
    <col min="7" max="7" width="7.421875" style="24" bestFit="1" customWidth="1"/>
    <col min="8" max="9" width="5.7109375" style="24" customWidth="1"/>
    <col min="10" max="20" width="3.7109375" style="27" customWidth="1"/>
    <col min="21" max="34" width="3.7109375" style="27" hidden="1" customWidth="1"/>
    <col min="35" max="38" width="3.7109375" style="28" customWidth="1"/>
    <col min="39" max="44" width="3.7109375" style="28" hidden="1" customWidth="1"/>
    <col min="45" max="46" width="7.7109375" style="29" customWidth="1"/>
    <col min="47" max="47" width="6.7109375" style="55" customWidth="1"/>
    <col min="48" max="50" width="6.7109375" style="28" customWidth="1"/>
    <col min="51" max="52" width="7.7109375" style="39" customWidth="1"/>
    <col min="53" max="53" width="7.7109375" style="27" customWidth="1"/>
    <col min="54" max="16384" width="9.140625" style="27" customWidth="1"/>
  </cols>
  <sheetData>
    <row r="1" spans="1:52" ht="16.5" customHeight="1">
      <c r="A1" s="57" t="s">
        <v>85</v>
      </c>
      <c r="AT1" s="30" t="s">
        <v>35</v>
      </c>
      <c r="AU1" s="11">
        <v>95</v>
      </c>
      <c r="AV1" s="27"/>
      <c r="AX1" s="31" t="s">
        <v>37</v>
      </c>
      <c r="AY1" s="3">
        <f>COUNTIF(J4:AH4,"A")+COUNTIF(J4:AH4,"B")+COUNTIF(J4:AH4,"C")+COUNTIF(J4:AH4,"D")+COUNTIF(J4:AH4,"E")+COUNTIF(J4:AH4,"Z")</f>
        <v>0</v>
      </c>
      <c r="AZ1" s="27"/>
    </row>
    <row r="2" spans="1:52" ht="16.5" customHeight="1">
      <c r="A2" s="57" t="s">
        <v>86</v>
      </c>
      <c r="AT2" s="30" t="s">
        <v>36</v>
      </c>
      <c r="AU2" s="12">
        <v>95</v>
      </c>
      <c r="AV2" s="27"/>
      <c r="AX2" s="31" t="s">
        <v>38</v>
      </c>
      <c r="AY2" s="10">
        <f>COUNTIF(AI4:AR4,"A")+COUNTIF(AI4:AR4,"B")+COUNTIF(AI4:AR4,"C")+COUNTIF(AI4:AR4,"D")+COUNTIF(AI4:AR4,"E")+COUNTIF(AI4:AR4,"Z")</f>
        <v>0</v>
      </c>
      <c r="AZ2" s="27"/>
    </row>
    <row r="3" spans="46:53" ht="16.5" customHeight="1" thickBot="1">
      <c r="AT3" s="30"/>
      <c r="AU3" s="2"/>
      <c r="AV3" s="27"/>
      <c r="AX3" s="31"/>
      <c r="AY3" s="10"/>
      <c r="AZ3" s="24"/>
      <c r="BA3" s="24"/>
    </row>
    <row r="4" spans="1:53" s="1" customFormat="1" ht="16.5" customHeight="1" thickBot="1">
      <c r="A4" s="94" t="s">
        <v>23</v>
      </c>
      <c r="B4" s="95"/>
      <c r="C4" s="95"/>
      <c r="D4" s="96"/>
      <c r="H4" s="24" t="s">
        <v>39</v>
      </c>
      <c r="I4" s="24" t="s">
        <v>40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97"/>
      <c r="AJ4" s="98"/>
      <c r="AK4" s="97"/>
      <c r="AL4" s="98"/>
      <c r="AM4" s="97"/>
      <c r="AN4" s="98"/>
      <c r="AO4" s="97"/>
      <c r="AP4" s="98"/>
      <c r="AQ4" s="97"/>
      <c r="AR4" s="98"/>
      <c r="AS4" s="25" t="s">
        <v>42</v>
      </c>
      <c r="AT4" s="25" t="s">
        <v>42</v>
      </c>
      <c r="AU4" s="24" t="s">
        <v>43</v>
      </c>
      <c r="AV4" s="2"/>
      <c r="AW4" s="2"/>
      <c r="AX4" s="26" t="s">
        <v>44</v>
      </c>
      <c r="AZ4" s="56">
        <v>100</v>
      </c>
      <c r="BA4" s="56">
        <v>100</v>
      </c>
    </row>
    <row r="5" spans="1:53" s="1" customFormat="1" ht="16.5" customHeight="1" thickBot="1">
      <c r="A5" s="16" t="s">
        <v>3</v>
      </c>
      <c r="B5" s="5" t="s">
        <v>4</v>
      </c>
      <c r="C5" s="6" t="s">
        <v>22</v>
      </c>
      <c r="D5" s="64" t="s">
        <v>2</v>
      </c>
      <c r="E5" s="4" t="s">
        <v>9</v>
      </c>
      <c r="F5" s="5" t="s">
        <v>10</v>
      </c>
      <c r="G5" s="6" t="s">
        <v>11</v>
      </c>
      <c r="H5" s="5" t="s">
        <v>20</v>
      </c>
      <c r="I5" s="5" t="s">
        <v>21</v>
      </c>
      <c r="J5" s="16">
        <v>1</v>
      </c>
      <c r="K5" s="5">
        <v>2</v>
      </c>
      <c r="L5" s="5">
        <v>3</v>
      </c>
      <c r="M5" s="5">
        <v>4</v>
      </c>
      <c r="N5" s="5">
        <v>5</v>
      </c>
      <c r="O5" s="5">
        <v>6</v>
      </c>
      <c r="P5" s="5">
        <v>7</v>
      </c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  <c r="X5" s="5">
        <v>15</v>
      </c>
      <c r="Y5" s="5">
        <v>16</v>
      </c>
      <c r="Z5" s="5">
        <v>17</v>
      </c>
      <c r="AA5" s="5">
        <v>18</v>
      </c>
      <c r="AB5" s="5">
        <v>19</v>
      </c>
      <c r="AC5" s="5">
        <v>20</v>
      </c>
      <c r="AD5" s="5">
        <v>21</v>
      </c>
      <c r="AE5" s="5">
        <v>22</v>
      </c>
      <c r="AF5" s="5">
        <v>23</v>
      </c>
      <c r="AG5" s="5">
        <v>24</v>
      </c>
      <c r="AH5" s="17">
        <v>25</v>
      </c>
      <c r="AI5" s="16" t="s">
        <v>5</v>
      </c>
      <c r="AJ5" s="17" t="s">
        <v>7</v>
      </c>
      <c r="AK5" s="16" t="s">
        <v>6</v>
      </c>
      <c r="AL5" s="17" t="s">
        <v>8</v>
      </c>
      <c r="AM5" s="16" t="s">
        <v>29</v>
      </c>
      <c r="AN5" s="17" t="s">
        <v>30</v>
      </c>
      <c r="AO5" s="16" t="s">
        <v>31</v>
      </c>
      <c r="AP5" s="17" t="s">
        <v>32</v>
      </c>
      <c r="AQ5" s="16" t="s">
        <v>33</v>
      </c>
      <c r="AR5" s="17" t="s">
        <v>34</v>
      </c>
      <c r="AS5" s="7" t="s">
        <v>24</v>
      </c>
      <c r="AT5" s="8" t="s">
        <v>25</v>
      </c>
      <c r="AU5" s="9" t="s">
        <v>26</v>
      </c>
      <c r="AV5" s="18" t="s">
        <v>28</v>
      </c>
      <c r="AW5" s="18" t="s">
        <v>12</v>
      </c>
      <c r="AX5" s="19" t="s">
        <v>13</v>
      </c>
      <c r="AZ5" s="20" t="s">
        <v>41</v>
      </c>
      <c r="BA5" s="12" t="s">
        <v>2</v>
      </c>
    </row>
    <row r="6" spans="1:53" ht="16.5" customHeight="1">
      <c r="A6" s="32">
        <v>1</v>
      </c>
      <c r="B6" s="33">
        <f ca="1">IF(H6="P",COUNTIF(H$6:INDIRECT("F"&amp;ROW()),"P"),"")</f>
      </c>
      <c r="C6" s="34">
        <f ca="1">IF(I6="J",COUNTIF(I$6:INDIRECT("G"&amp;ROW()),"J"),"")</f>
      </c>
      <c r="D6" s="35">
        <f ca="1">IF(G6=$D$5,COUNTIF(G$6:INDIRECT("I"&amp;ROW()),$D$5),"")</f>
      </c>
      <c r="E6" s="68"/>
      <c r="F6" s="68"/>
      <c r="G6" s="69"/>
      <c r="H6" s="70"/>
      <c r="I6" s="70"/>
      <c r="J6" s="71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  <c r="AI6" s="71"/>
      <c r="AJ6" s="73"/>
      <c r="AK6" s="71"/>
      <c r="AL6" s="73"/>
      <c r="AM6" s="71"/>
      <c r="AN6" s="73"/>
      <c r="AO6" s="71"/>
      <c r="AP6" s="73"/>
      <c r="AQ6" s="71"/>
      <c r="AR6" s="73"/>
      <c r="AS6" s="74"/>
      <c r="AT6" s="75"/>
      <c r="AU6" s="36">
        <f aca="true" t="shared" si="0" ref="AU6:AU14">IF(AT6,(AT6-AS6)*1440,"")</f>
      </c>
      <c r="AV6" s="37">
        <f aca="true" t="shared" si="1" ref="AV6:AV14">IF(H6="O",IF(AND(AU6&lt;&gt;"",AU6&gt;$AU$1),ROUNDUP(($AU$1-AU6)/5,0),0),IF(AND(AU6&lt;&gt;"",AU6&gt;$AU$2),ROUNDUP(($AU$2-AU6)/5,0),0))</f>
        <v>0</v>
      </c>
      <c r="AW6" s="63">
        <f aca="true" t="shared" si="2" ref="AW6:AW14">AV6+IF(AND(J6&lt;&gt;"",J6=$J$4),1,0)+IF(AND(K6&lt;&gt;"",K6=$K$4),1,0)+IF(AND(L6&lt;&gt;"",L6=$L$4),1,0)+IF(AND(M6&lt;&gt;"",M6=$M$4),1,0)+IF(AND(N6&lt;&gt;"",N6=$N$4),1,0)+IF(AND(O6&lt;&gt;"",O6=$O$4),1,0)+IF(AND(P6&lt;&gt;"",P6=$P$4),1,0)+IF(AND(Q6&lt;&gt;"",Q6=$Q$4),1,0)+IF(AND(R6&lt;&gt;"",R6=$R$4),1,0)+IF(AND(S6&lt;&gt;"",S6=$S$4),1,0)+IF(AND(T6&lt;&gt;"",T6=$T$4),1,0)+IF(AND(U6&lt;&gt;"",U6=$U$4),1,0)+IF(AND(V6&lt;&gt;"",V6=$V$4),1,0)+IF(AND(W6&lt;&gt;"",W6=$W$4),1,0)+IF(AND(X6&lt;&gt;"",X6=$X$4),1,0)+IF(AND(Y6&lt;&gt;"",Y6=$Y$4),1,0)+IF(AND(Z6&lt;&gt;"",Z6=$Z$4),1,0)+IF(AND(AA6&lt;&gt;"",AA6=$AA$4),1,0)+IF(AND(AB6&lt;&gt;"",AB6=$AB$4),1,0)+IF(AND(AC6&lt;&gt;"",AC6=$AC$4),1,0)+IF(AND(AD6&lt;&gt;"",AD6=$AD$4),1,0)+IF(AND(AE6&lt;&gt;"",AE6=$AE$4),1,0)+IF(AND(AF6&lt;&gt;"",AF6=$AF$4),1,0)+IF(AND(AG6&lt;&gt;"",AG6=$AG$4),1,0)+IF(AND(AH6&lt;&gt;"",AH6=$AH$4),1,0)+IF(AND(AI6&lt;&gt;"",AI6=$AI$4),1,0)+IF(AND(AK6&lt;&gt;"",AK6=$AK$4),1,0)+IF(AND(AM6&lt;&gt;"",AM6=$AM$4),1,0)+IF(AND(AO6&lt;&gt;"",AO6=$AO$4),1,0)+IF(AND(AQ6&lt;&gt;"",AQ6=$AQ$4),1,0)</f>
        <v>0</v>
      </c>
      <c r="AX6" s="21">
        <f aca="true" t="shared" si="3" ref="AX6:AX14">AJ6+AL6+AN6+AP6+AR6+IF(AI6&lt;&gt;"",IF(AI6=$AI$4,0,60),0)+IF(AK6&lt;&gt;"",IF(AK6=$AK$4,0,60),0)+IF(AM6&lt;&gt;"",IF(AM6=$AM$4,0,60),0)+IF(AO6&lt;&gt;"",IF(AO6=$AO$4,0,60),0)+IF(AQ6&lt;&gt;"",IF(AQ6=$AQ$4,0,60),0)</f>
        <v>0</v>
      </c>
      <c r="AY6" s="38">
        <f aca="true" t="shared" si="4" ref="AY6:AY37">IF(AND($AY$2&lt;&gt;0,AX6&lt;&gt;0),(AW6+1-AX6/(120*$AY$2))*100/($AY$1+$AY$2+1),"")</f>
      </c>
      <c r="AZ6" s="93">
        <f aca="true" t="shared" si="5" ref="AZ6:AZ37">IF(AY6&lt;&gt;"",AY6/$AY$6*$AZ$4,"")</f>
      </c>
      <c r="BA6" s="39">
        <f>IF(AND(AY6&lt;&gt;"",G6=$BA$5),AY6/VLOOKUP(1,$D$6:$AY$49,48,FALSE)*$BA$4,"")</f>
      </c>
    </row>
    <row r="7" spans="1:53" ht="16.5" customHeight="1">
      <c r="A7" s="40">
        <v>2</v>
      </c>
      <c r="B7" s="33">
        <f ca="1">IF(H7="P",COUNTIF(H$6:INDIRECT("F"&amp;ROW()),"P"),"")</f>
      </c>
      <c r="C7" s="34">
        <f ca="1">IF(I7="J",COUNTIF(I$6:INDIRECT("G"&amp;ROW()),"J"),"")</f>
      </c>
      <c r="D7" s="35">
        <f ca="1">IF(G7=$D$5,COUNTIF(G$6:INDIRECT("I"&amp;ROW()),$D$5),"")</f>
      </c>
      <c r="E7" s="68"/>
      <c r="F7" s="68"/>
      <c r="G7" s="69"/>
      <c r="H7" s="70"/>
      <c r="I7" s="70"/>
      <c r="J7" s="76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7"/>
      <c r="AI7" s="76"/>
      <c r="AJ7" s="77"/>
      <c r="AK7" s="76"/>
      <c r="AL7" s="77"/>
      <c r="AM7" s="76"/>
      <c r="AN7" s="77"/>
      <c r="AO7" s="76"/>
      <c r="AP7" s="77"/>
      <c r="AQ7" s="76"/>
      <c r="AR7" s="77"/>
      <c r="AS7" s="78"/>
      <c r="AT7" s="79"/>
      <c r="AU7" s="41">
        <f t="shared" si="0"/>
      </c>
      <c r="AV7" s="42">
        <f t="shared" si="1"/>
        <v>0</v>
      </c>
      <c r="AW7" s="22">
        <f t="shared" si="2"/>
        <v>0</v>
      </c>
      <c r="AX7" s="22">
        <f t="shared" si="3"/>
        <v>0</v>
      </c>
      <c r="AY7" s="38">
        <f t="shared" si="4"/>
      </c>
      <c r="AZ7" s="93">
        <f t="shared" si="5"/>
      </c>
      <c r="BA7" s="39">
        <f aca="true" t="shared" si="6" ref="BA7:BA55">IF(AND(AY7&lt;&gt;"",G7=$BA$5),AY7/VLOOKUP(1,$D$6:$AY$49,48,FALSE)*$BA$4,"")</f>
      </c>
    </row>
    <row r="8" spans="1:53" ht="16.5" customHeight="1">
      <c r="A8" s="32">
        <v>3</v>
      </c>
      <c r="B8" s="33">
        <f ca="1">IF(H8="P",COUNTIF(H$6:INDIRECT("F"&amp;ROW()),"P"),"")</f>
      </c>
      <c r="C8" s="34">
        <f ca="1">IF(I8="J",COUNTIF(I$6:INDIRECT("G"&amp;ROW()),"J"),"")</f>
      </c>
      <c r="D8" s="35">
        <f ca="1">IF(G8=$D$5,COUNTIF(G$6:INDIRECT("I"&amp;ROW()),$D$5),"")</f>
      </c>
      <c r="E8" s="68"/>
      <c r="F8" s="68"/>
      <c r="G8" s="69"/>
      <c r="H8" s="70"/>
      <c r="I8" s="70"/>
      <c r="J8" s="76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7"/>
      <c r="AI8" s="76"/>
      <c r="AJ8" s="77"/>
      <c r="AK8" s="76"/>
      <c r="AL8" s="77"/>
      <c r="AM8" s="76"/>
      <c r="AN8" s="77"/>
      <c r="AO8" s="76"/>
      <c r="AP8" s="77"/>
      <c r="AQ8" s="76"/>
      <c r="AR8" s="77"/>
      <c r="AS8" s="78"/>
      <c r="AT8" s="79"/>
      <c r="AU8" s="41">
        <f t="shared" si="0"/>
      </c>
      <c r="AV8" s="42">
        <f t="shared" si="1"/>
        <v>0</v>
      </c>
      <c r="AW8" s="22">
        <f t="shared" si="2"/>
        <v>0</v>
      </c>
      <c r="AX8" s="22">
        <f t="shared" si="3"/>
        <v>0</v>
      </c>
      <c r="AY8" s="38">
        <f t="shared" si="4"/>
      </c>
      <c r="AZ8" s="93">
        <f t="shared" si="5"/>
      </c>
      <c r="BA8" s="39">
        <f t="shared" si="6"/>
      </c>
    </row>
    <row r="9" spans="1:53" ht="16.5" customHeight="1">
      <c r="A9" s="40">
        <v>4</v>
      </c>
      <c r="B9" s="33">
        <f ca="1">IF(H9="P",COUNTIF(H$6:INDIRECT("F"&amp;ROW()),"P"),"")</f>
      </c>
      <c r="C9" s="34">
        <f ca="1">IF(I9="J",COUNTIF(I$6:INDIRECT("G"&amp;ROW()),"J"),"")</f>
      </c>
      <c r="D9" s="35">
        <f ca="1">IF(G9=$D$5,COUNTIF(G$6:INDIRECT("I"&amp;ROW()),$D$5),"")</f>
      </c>
      <c r="E9" s="80"/>
      <c r="F9" s="68"/>
      <c r="G9" s="69"/>
      <c r="H9" s="70"/>
      <c r="I9" s="70"/>
      <c r="J9" s="76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7"/>
      <c r="AI9" s="76"/>
      <c r="AJ9" s="77"/>
      <c r="AK9" s="76"/>
      <c r="AL9" s="77"/>
      <c r="AM9" s="76"/>
      <c r="AN9" s="77"/>
      <c r="AO9" s="76"/>
      <c r="AP9" s="77"/>
      <c r="AQ9" s="76"/>
      <c r="AR9" s="77"/>
      <c r="AS9" s="78"/>
      <c r="AT9" s="79"/>
      <c r="AU9" s="41">
        <f t="shared" si="0"/>
      </c>
      <c r="AV9" s="42">
        <f t="shared" si="1"/>
        <v>0</v>
      </c>
      <c r="AW9" s="22">
        <f t="shared" si="2"/>
        <v>0</v>
      </c>
      <c r="AX9" s="22">
        <f t="shared" si="3"/>
        <v>0</v>
      </c>
      <c r="AY9" s="38">
        <f t="shared" si="4"/>
      </c>
      <c r="AZ9" s="93">
        <f t="shared" si="5"/>
      </c>
      <c r="BA9" s="39">
        <f t="shared" si="6"/>
      </c>
    </row>
    <row r="10" spans="1:53" ht="16.5" customHeight="1">
      <c r="A10" s="32">
        <v>5</v>
      </c>
      <c r="B10" s="33">
        <f ca="1">IF(H10="P",COUNTIF(H$6:INDIRECT("F"&amp;ROW()),"P"),"")</f>
      </c>
      <c r="C10" s="34">
        <f ca="1">IF(I10="J",COUNTIF(I$6:INDIRECT("G"&amp;ROW()),"J"),"")</f>
      </c>
      <c r="D10" s="35">
        <f ca="1">IF(G10=$D$5,COUNTIF(G$6:INDIRECT("I"&amp;ROW()),$D$5),"")</f>
      </c>
      <c r="E10" s="80"/>
      <c r="F10" s="68"/>
      <c r="G10" s="69"/>
      <c r="H10" s="70"/>
      <c r="I10" s="70"/>
      <c r="J10" s="76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7"/>
      <c r="AI10" s="76"/>
      <c r="AJ10" s="77"/>
      <c r="AK10" s="76"/>
      <c r="AL10" s="77"/>
      <c r="AM10" s="76"/>
      <c r="AN10" s="77"/>
      <c r="AO10" s="76"/>
      <c r="AP10" s="77"/>
      <c r="AQ10" s="76"/>
      <c r="AR10" s="77"/>
      <c r="AS10" s="78"/>
      <c r="AT10" s="79"/>
      <c r="AU10" s="41">
        <f t="shared" si="0"/>
      </c>
      <c r="AV10" s="42">
        <f t="shared" si="1"/>
        <v>0</v>
      </c>
      <c r="AW10" s="22">
        <f t="shared" si="2"/>
        <v>0</v>
      </c>
      <c r="AX10" s="22">
        <f t="shared" si="3"/>
        <v>0</v>
      </c>
      <c r="AY10" s="38">
        <f t="shared" si="4"/>
      </c>
      <c r="AZ10" s="93">
        <f t="shared" si="5"/>
      </c>
      <c r="BA10" s="39">
        <f t="shared" si="6"/>
      </c>
    </row>
    <row r="11" spans="1:53" ht="16.5" customHeight="1">
      <c r="A11" s="40">
        <v>6</v>
      </c>
      <c r="B11" s="33">
        <f ca="1">IF(H11="P",COUNTIF(H$6:INDIRECT("F"&amp;ROW()),"P"),"")</f>
      </c>
      <c r="C11" s="34">
        <f ca="1">IF(I11="J",COUNTIF(I$6:INDIRECT("G"&amp;ROW()),"J"),"")</f>
      </c>
      <c r="D11" s="35">
        <f ca="1">IF(G11=$D$5,COUNTIF(G$6:INDIRECT("I"&amp;ROW()),$D$5),"")</f>
      </c>
      <c r="E11" s="68"/>
      <c r="F11" s="68"/>
      <c r="G11" s="69"/>
      <c r="H11" s="70"/>
      <c r="I11" s="70"/>
      <c r="J11" s="76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7"/>
      <c r="AI11" s="76"/>
      <c r="AJ11" s="77"/>
      <c r="AK11" s="76"/>
      <c r="AL11" s="77"/>
      <c r="AM11" s="76"/>
      <c r="AN11" s="77"/>
      <c r="AO11" s="76"/>
      <c r="AP11" s="77"/>
      <c r="AQ11" s="76"/>
      <c r="AR11" s="77"/>
      <c r="AS11" s="78"/>
      <c r="AT11" s="79"/>
      <c r="AU11" s="41">
        <f t="shared" si="0"/>
      </c>
      <c r="AV11" s="42">
        <f t="shared" si="1"/>
        <v>0</v>
      </c>
      <c r="AW11" s="22">
        <f t="shared" si="2"/>
        <v>0</v>
      </c>
      <c r="AX11" s="22">
        <f t="shared" si="3"/>
        <v>0</v>
      </c>
      <c r="AY11" s="38">
        <f t="shared" si="4"/>
      </c>
      <c r="AZ11" s="93">
        <f t="shared" si="5"/>
      </c>
      <c r="BA11" s="39">
        <f t="shared" si="6"/>
      </c>
    </row>
    <row r="12" spans="1:53" ht="16.5" customHeight="1">
      <c r="A12" s="32">
        <v>7</v>
      </c>
      <c r="B12" s="33">
        <f ca="1">IF(H12="P",COUNTIF(H$6:INDIRECT("F"&amp;ROW()),"P"),"")</f>
      </c>
      <c r="C12" s="34">
        <f ca="1">IF(I12="J",COUNTIF(I$6:INDIRECT("G"&amp;ROW()),"J"),"")</f>
      </c>
      <c r="D12" s="35">
        <f ca="1">IF(G12=$D$5,COUNTIF(G$6:INDIRECT("I"&amp;ROW()),$D$5),"")</f>
      </c>
      <c r="E12" s="80"/>
      <c r="F12" s="68"/>
      <c r="G12" s="69"/>
      <c r="H12" s="70"/>
      <c r="I12" s="70"/>
      <c r="J12" s="76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7"/>
      <c r="AI12" s="76"/>
      <c r="AJ12" s="77"/>
      <c r="AK12" s="76"/>
      <c r="AL12" s="77"/>
      <c r="AM12" s="76"/>
      <c r="AN12" s="77"/>
      <c r="AO12" s="76"/>
      <c r="AP12" s="77"/>
      <c r="AQ12" s="76"/>
      <c r="AR12" s="77"/>
      <c r="AS12" s="78"/>
      <c r="AT12" s="79"/>
      <c r="AU12" s="41">
        <f t="shared" si="0"/>
      </c>
      <c r="AV12" s="42">
        <f t="shared" si="1"/>
        <v>0</v>
      </c>
      <c r="AW12" s="22">
        <f t="shared" si="2"/>
        <v>0</v>
      </c>
      <c r="AX12" s="22">
        <f t="shared" si="3"/>
        <v>0</v>
      </c>
      <c r="AY12" s="38">
        <f t="shared" si="4"/>
      </c>
      <c r="AZ12" s="93">
        <f t="shared" si="5"/>
      </c>
      <c r="BA12" s="39">
        <f t="shared" si="6"/>
      </c>
    </row>
    <row r="13" spans="1:53" ht="16.5" customHeight="1">
      <c r="A13" s="40">
        <v>8</v>
      </c>
      <c r="B13" s="33">
        <f ca="1">IF(H13="P",COUNTIF(H$6:INDIRECT("F"&amp;ROW()),"P"),"")</f>
      </c>
      <c r="C13" s="34">
        <f ca="1">IF(I13="J",COUNTIF(I$6:INDIRECT("G"&amp;ROW()),"J"),"")</f>
      </c>
      <c r="D13" s="35">
        <f ca="1">IF(G13=$D$5,COUNTIF(G$6:INDIRECT("I"&amp;ROW()),$D$5),"")</f>
      </c>
      <c r="E13" s="80"/>
      <c r="F13" s="80"/>
      <c r="G13" s="81"/>
      <c r="H13" s="72"/>
      <c r="I13" s="72"/>
      <c r="J13" s="76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7"/>
      <c r="AI13" s="76"/>
      <c r="AJ13" s="77"/>
      <c r="AK13" s="76"/>
      <c r="AL13" s="77"/>
      <c r="AM13" s="76"/>
      <c r="AN13" s="77"/>
      <c r="AO13" s="76"/>
      <c r="AP13" s="77"/>
      <c r="AQ13" s="76"/>
      <c r="AR13" s="77"/>
      <c r="AS13" s="78"/>
      <c r="AT13" s="79"/>
      <c r="AU13" s="41">
        <f t="shared" si="0"/>
      </c>
      <c r="AV13" s="42">
        <f t="shared" si="1"/>
        <v>0</v>
      </c>
      <c r="AW13" s="22">
        <f t="shared" si="2"/>
        <v>0</v>
      </c>
      <c r="AX13" s="22">
        <f t="shared" si="3"/>
        <v>0</v>
      </c>
      <c r="AY13" s="38">
        <f t="shared" si="4"/>
      </c>
      <c r="AZ13" s="93">
        <f t="shared" si="5"/>
      </c>
      <c r="BA13" s="39">
        <f t="shared" si="6"/>
      </c>
    </row>
    <row r="14" spans="1:53" ht="16.5" customHeight="1">
      <c r="A14" s="32">
        <v>9</v>
      </c>
      <c r="B14" s="33">
        <f ca="1">IF(H14="P",COUNTIF(H$6:INDIRECT("F"&amp;ROW()),"P"),"")</f>
      </c>
      <c r="C14" s="34">
        <f ca="1">IF(I14="J",COUNTIF(I$6:INDIRECT("G"&amp;ROW()),"J"),"")</f>
      </c>
      <c r="D14" s="35">
        <f ca="1">IF(G14=$D$5,COUNTIF(G$6:INDIRECT("I"&amp;ROW()),$D$5),"")</f>
      </c>
      <c r="E14" s="80"/>
      <c r="F14" s="80"/>
      <c r="G14" s="81"/>
      <c r="H14" s="72"/>
      <c r="I14" s="72"/>
      <c r="J14" s="76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7"/>
      <c r="AI14" s="76"/>
      <c r="AJ14" s="77"/>
      <c r="AK14" s="76"/>
      <c r="AL14" s="77"/>
      <c r="AM14" s="76"/>
      <c r="AN14" s="77"/>
      <c r="AO14" s="76"/>
      <c r="AP14" s="77"/>
      <c r="AQ14" s="76"/>
      <c r="AR14" s="77"/>
      <c r="AS14" s="78"/>
      <c r="AT14" s="79"/>
      <c r="AU14" s="41">
        <f t="shared" si="0"/>
      </c>
      <c r="AV14" s="42">
        <f t="shared" si="1"/>
        <v>0</v>
      </c>
      <c r="AW14" s="22">
        <f t="shared" si="2"/>
        <v>0</v>
      </c>
      <c r="AX14" s="22">
        <f t="shared" si="3"/>
        <v>0</v>
      </c>
      <c r="AY14" s="38">
        <f t="shared" si="4"/>
      </c>
      <c r="AZ14" s="93">
        <f t="shared" si="5"/>
      </c>
      <c r="BA14" s="39">
        <f t="shared" si="6"/>
      </c>
    </row>
    <row r="15" spans="1:53" ht="16.5" customHeight="1">
      <c r="A15" s="40">
        <v>10</v>
      </c>
      <c r="B15" s="33">
        <f ca="1">IF(H15="P",COUNTIF(H$6:INDIRECT("F"&amp;ROW()),"P"),"")</f>
      </c>
      <c r="C15" s="34">
        <f ca="1">IF(I15="J",COUNTIF(I$6:INDIRECT("G"&amp;ROW()),"J"),"")</f>
      </c>
      <c r="D15" s="35">
        <f ca="1">IF(G15=$D$5,COUNTIF(G$6:INDIRECT("I"&amp;ROW()),$D$5),"")</f>
      </c>
      <c r="E15" s="80"/>
      <c r="F15" s="80"/>
      <c r="G15" s="81"/>
      <c r="H15" s="72"/>
      <c r="I15" s="72"/>
      <c r="J15" s="76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7"/>
      <c r="AI15" s="76"/>
      <c r="AJ15" s="77"/>
      <c r="AK15" s="76"/>
      <c r="AL15" s="77"/>
      <c r="AM15" s="76"/>
      <c r="AN15" s="77"/>
      <c r="AO15" s="76"/>
      <c r="AP15" s="77"/>
      <c r="AQ15" s="76"/>
      <c r="AR15" s="77"/>
      <c r="AS15" s="78"/>
      <c r="AT15" s="79"/>
      <c r="AU15" s="41">
        <f aca="true" t="shared" si="7" ref="AU15:AU37">IF(AT15,(AT15-AS15)*1440,"")</f>
      </c>
      <c r="AV15" s="42">
        <f aca="true" t="shared" si="8" ref="AV15:AV37">IF(H15="O",IF(AND(AU15&lt;&gt;"",AU15&gt;$AU$1),ROUNDUP(($AU$1-AU15)/5,0),0),IF(AND(AU15&lt;&gt;"",AU15&gt;$AU$2),ROUNDUP(($AU$2-AU15)/5,0),0))</f>
        <v>0</v>
      </c>
      <c r="AW15" s="22">
        <f aca="true" t="shared" si="9" ref="AW15:AW37">AV15+IF(AND(J15&lt;&gt;"",J15=$J$4),1,0)+IF(AND(K15&lt;&gt;"",K15=$K$4),1,0)+IF(AND(L15&lt;&gt;"",L15=$L$4),1,0)+IF(AND(M15&lt;&gt;"",M15=$M$4),1,0)+IF(AND(N15&lt;&gt;"",N15=$N$4),1,0)+IF(AND(O15&lt;&gt;"",O15=$O$4),1,0)+IF(AND(P15&lt;&gt;"",P15=$P$4),1,0)+IF(AND(Q15&lt;&gt;"",Q15=$Q$4),1,0)+IF(AND(R15&lt;&gt;"",R15=$R$4),1,0)+IF(AND(S15&lt;&gt;"",S15=$S$4),1,0)+IF(AND(T15&lt;&gt;"",T15=$T$4),1,0)+IF(AND(U15&lt;&gt;"",U15=$U$4),1,0)+IF(AND(V15&lt;&gt;"",V15=$V$4),1,0)+IF(AND(W15&lt;&gt;"",W15=$W$4),1,0)+IF(AND(X15&lt;&gt;"",X15=$X$4),1,0)+IF(AND(Y15&lt;&gt;"",Y15=$Y$4),1,0)+IF(AND(Z15&lt;&gt;"",Z15=$Z$4),1,0)+IF(AND(AA15&lt;&gt;"",AA15=$AA$4),1,0)+IF(AND(AB15&lt;&gt;"",AB15=$AB$4),1,0)+IF(AND(AC15&lt;&gt;"",AC15=$AC$4),1,0)+IF(AND(AD15&lt;&gt;"",AD15=$AD$4),1,0)+IF(AND(AE15&lt;&gt;"",AE15=$AE$4),1,0)+IF(AND(AF15&lt;&gt;"",AF15=$AF$4),1,0)+IF(AND(AG15&lt;&gt;"",AG15=$AG$4),1,0)+IF(AND(AH15&lt;&gt;"",AH15=$AH$4),1,0)+IF(AND(AI15&lt;&gt;"",AI15=$AI$4),1,0)+IF(AND(AK15&lt;&gt;"",AK15=$AK$4),1,0)+IF(AND(AM15&lt;&gt;"",AM15=$AM$4),1,0)+IF(AND(AO15&lt;&gt;"",AO15=$AO$4),1,0)+IF(AND(AQ15&lt;&gt;"",AQ15=$AQ$4),1,0)</f>
        <v>0</v>
      </c>
      <c r="AX15" s="22">
        <f aca="true" t="shared" si="10" ref="AX15:AX37">AJ15+AL15+AN15+AP15+AR15+IF(AI15&lt;&gt;"",IF(AI15=$AI$4,0,60),0)+IF(AK15&lt;&gt;"",IF(AK15=$AK$4,0,60),0)+IF(AM15&lt;&gt;"",IF(AM15=$AM$4,0,60),0)+IF(AO15&lt;&gt;"",IF(AO15=$AO$4,0,60),0)+IF(AQ15&lt;&gt;"",IF(AQ15=$AQ$4,0,60),0)</f>
        <v>0</v>
      </c>
      <c r="AY15" s="38">
        <f t="shared" si="4"/>
      </c>
      <c r="AZ15" s="93">
        <f t="shared" si="5"/>
      </c>
      <c r="BA15" s="39">
        <f t="shared" si="6"/>
      </c>
    </row>
    <row r="16" spans="1:53" ht="16.5" customHeight="1">
      <c r="A16" s="32">
        <v>11</v>
      </c>
      <c r="B16" s="33">
        <f ca="1">IF(H16="P",COUNTIF(H$6:INDIRECT("F"&amp;ROW()),"P"),"")</f>
      </c>
      <c r="C16" s="34">
        <f ca="1">IF(I16="J",COUNTIF(I$6:INDIRECT("G"&amp;ROW()),"J"),"")</f>
      </c>
      <c r="D16" s="35">
        <f ca="1">IF(G16=$D$5,COUNTIF(G$6:INDIRECT("I"&amp;ROW()),$D$5),"")</f>
      </c>
      <c r="E16" s="68"/>
      <c r="F16" s="68"/>
      <c r="G16" s="69"/>
      <c r="H16" s="70"/>
      <c r="I16" s="70"/>
      <c r="J16" s="76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7"/>
      <c r="AI16" s="76"/>
      <c r="AJ16" s="77"/>
      <c r="AK16" s="76"/>
      <c r="AL16" s="77"/>
      <c r="AM16" s="76"/>
      <c r="AN16" s="77"/>
      <c r="AO16" s="76"/>
      <c r="AP16" s="77"/>
      <c r="AQ16" s="76"/>
      <c r="AR16" s="77"/>
      <c r="AS16" s="78"/>
      <c r="AT16" s="79"/>
      <c r="AU16" s="41">
        <f t="shared" si="7"/>
      </c>
      <c r="AV16" s="42">
        <f t="shared" si="8"/>
        <v>0</v>
      </c>
      <c r="AW16" s="22">
        <f t="shared" si="9"/>
        <v>0</v>
      </c>
      <c r="AX16" s="22">
        <f t="shared" si="10"/>
        <v>0</v>
      </c>
      <c r="AY16" s="38">
        <f t="shared" si="4"/>
      </c>
      <c r="AZ16" s="93">
        <f t="shared" si="5"/>
      </c>
      <c r="BA16" s="39">
        <f t="shared" si="6"/>
      </c>
    </row>
    <row r="17" spans="1:53" ht="16.5" customHeight="1">
      <c r="A17" s="40">
        <v>12</v>
      </c>
      <c r="B17" s="33">
        <f ca="1">IF(H17="P",COUNTIF(H$6:INDIRECT("F"&amp;ROW()),"P"),"")</f>
      </c>
      <c r="C17" s="34">
        <f ca="1">IF(I17="J",COUNTIF(I$6:INDIRECT("G"&amp;ROW()),"J"),"")</f>
      </c>
      <c r="D17" s="35">
        <f ca="1">IF(G17=$D$5,COUNTIF(G$6:INDIRECT("I"&amp;ROW()),$D$5),"")</f>
      </c>
      <c r="E17" s="80"/>
      <c r="F17" s="80"/>
      <c r="G17" s="81"/>
      <c r="H17" s="72"/>
      <c r="I17" s="72"/>
      <c r="J17" s="76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7"/>
      <c r="AI17" s="76"/>
      <c r="AJ17" s="77"/>
      <c r="AK17" s="76"/>
      <c r="AL17" s="77"/>
      <c r="AM17" s="76"/>
      <c r="AN17" s="77"/>
      <c r="AO17" s="76"/>
      <c r="AP17" s="77"/>
      <c r="AQ17" s="76"/>
      <c r="AR17" s="77"/>
      <c r="AS17" s="78"/>
      <c r="AT17" s="79"/>
      <c r="AU17" s="41">
        <f t="shared" si="7"/>
      </c>
      <c r="AV17" s="42">
        <f t="shared" si="8"/>
        <v>0</v>
      </c>
      <c r="AW17" s="22">
        <f t="shared" si="9"/>
        <v>0</v>
      </c>
      <c r="AX17" s="22">
        <f t="shared" si="10"/>
        <v>0</v>
      </c>
      <c r="AY17" s="38">
        <f t="shared" si="4"/>
      </c>
      <c r="AZ17" s="93">
        <f t="shared" si="5"/>
      </c>
      <c r="BA17" s="39">
        <f t="shared" si="6"/>
      </c>
    </row>
    <row r="18" spans="1:53" ht="16.5" customHeight="1">
      <c r="A18" s="32">
        <v>13</v>
      </c>
      <c r="B18" s="33">
        <f ca="1">IF(H18="P",COUNTIF(H$6:INDIRECT("F"&amp;ROW()),"P"),"")</f>
      </c>
      <c r="C18" s="34">
        <f ca="1">IF(I18="J",COUNTIF(I$6:INDIRECT("G"&amp;ROW()),"J"),"")</f>
      </c>
      <c r="D18" s="35">
        <f ca="1">IF(G18=$D$5,COUNTIF(G$6:INDIRECT("I"&amp;ROW()),$D$5),"")</f>
      </c>
      <c r="E18" s="68"/>
      <c r="F18" s="68"/>
      <c r="G18" s="69"/>
      <c r="H18" s="70"/>
      <c r="I18" s="70"/>
      <c r="J18" s="76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7"/>
      <c r="AI18" s="76"/>
      <c r="AJ18" s="77"/>
      <c r="AK18" s="76"/>
      <c r="AL18" s="77"/>
      <c r="AM18" s="76"/>
      <c r="AN18" s="77"/>
      <c r="AO18" s="76"/>
      <c r="AP18" s="77"/>
      <c r="AQ18" s="76"/>
      <c r="AR18" s="77"/>
      <c r="AS18" s="78"/>
      <c r="AT18" s="79"/>
      <c r="AU18" s="41">
        <f t="shared" si="7"/>
      </c>
      <c r="AV18" s="42">
        <f t="shared" si="8"/>
        <v>0</v>
      </c>
      <c r="AW18" s="22">
        <f t="shared" si="9"/>
        <v>0</v>
      </c>
      <c r="AX18" s="22">
        <f t="shared" si="10"/>
        <v>0</v>
      </c>
      <c r="AY18" s="38">
        <f t="shared" si="4"/>
      </c>
      <c r="AZ18" s="93">
        <f t="shared" si="5"/>
      </c>
      <c r="BA18" s="39">
        <f t="shared" si="6"/>
      </c>
    </row>
    <row r="19" spans="1:53" ht="16.5" customHeight="1">
      <c r="A19" s="40">
        <v>14</v>
      </c>
      <c r="B19" s="33">
        <f ca="1">IF(H19="P",COUNTIF(H$6:INDIRECT("F"&amp;ROW()),"P"),"")</f>
      </c>
      <c r="C19" s="34">
        <f ca="1">IF(I19="J",COUNTIF(I$6:INDIRECT("G"&amp;ROW()),"J"),"")</f>
      </c>
      <c r="D19" s="35">
        <f ca="1">IF(G19=$D$5,COUNTIF(G$6:INDIRECT("I"&amp;ROW()),$D$5),"")</f>
      </c>
      <c r="E19" s="68"/>
      <c r="F19" s="68"/>
      <c r="G19" s="69"/>
      <c r="H19" s="70"/>
      <c r="I19" s="70"/>
      <c r="J19" s="76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7"/>
      <c r="AI19" s="76"/>
      <c r="AJ19" s="77"/>
      <c r="AK19" s="76"/>
      <c r="AL19" s="77"/>
      <c r="AM19" s="76"/>
      <c r="AN19" s="77"/>
      <c r="AO19" s="76"/>
      <c r="AP19" s="77"/>
      <c r="AQ19" s="76"/>
      <c r="AR19" s="77"/>
      <c r="AS19" s="78"/>
      <c r="AT19" s="79"/>
      <c r="AU19" s="41">
        <f t="shared" si="7"/>
      </c>
      <c r="AV19" s="42">
        <f t="shared" si="8"/>
        <v>0</v>
      </c>
      <c r="AW19" s="22">
        <f t="shared" si="9"/>
        <v>0</v>
      </c>
      <c r="AX19" s="22">
        <f t="shared" si="10"/>
        <v>0</v>
      </c>
      <c r="AY19" s="38">
        <f t="shared" si="4"/>
      </c>
      <c r="AZ19" s="93">
        <f t="shared" si="5"/>
      </c>
      <c r="BA19" s="39">
        <f t="shared" si="6"/>
      </c>
    </row>
    <row r="20" spans="1:53" ht="16.5" customHeight="1">
      <c r="A20" s="32">
        <v>15</v>
      </c>
      <c r="B20" s="33">
        <f ca="1">IF(H20="P",COUNTIF(H$6:INDIRECT("F"&amp;ROW()),"P"),"")</f>
      </c>
      <c r="C20" s="34">
        <f ca="1">IF(I20="J",COUNTIF(I$6:INDIRECT("G"&amp;ROW()),"J"),"")</f>
      </c>
      <c r="D20" s="35">
        <f ca="1">IF(G20=$D$5,COUNTIF(G$6:INDIRECT("I"&amp;ROW()),$D$5),"")</f>
      </c>
      <c r="E20" s="68"/>
      <c r="F20" s="68"/>
      <c r="G20" s="69"/>
      <c r="H20" s="70"/>
      <c r="I20" s="70"/>
      <c r="J20" s="76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7"/>
      <c r="AI20" s="76"/>
      <c r="AJ20" s="77"/>
      <c r="AK20" s="76"/>
      <c r="AL20" s="77"/>
      <c r="AM20" s="76"/>
      <c r="AN20" s="77"/>
      <c r="AO20" s="76"/>
      <c r="AP20" s="77"/>
      <c r="AQ20" s="76"/>
      <c r="AR20" s="77"/>
      <c r="AS20" s="78"/>
      <c r="AT20" s="79"/>
      <c r="AU20" s="41">
        <f t="shared" si="7"/>
      </c>
      <c r="AV20" s="42">
        <f t="shared" si="8"/>
        <v>0</v>
      </c>
      <c r="AW20" s="22">
        <f t="shared" si="9"/>
        <v>0</v>
      </c>
      <c r="AX20" s="22">
        <f t="shared" si="10"/>
        <v>0</v>
      </c>
      <c r="AY20" s="38">
        <f t="shared" si="4"/>
      </c>
      <c r="AZ20" s="93">
        <f t="shared" si="5"/>
      </c>
      <c r="BA20" s="39">
        <f t="shared" si="6"/>
      </c>
    </row>
    <row r="21" spans="1:53" ht="16.5" customHeight="1">
      <c r="A21" s="40">
        <v>16</v>
      </c>
      <c r="B21" s="33">
        <f ca="1">IF(H21="P",COUNTIF(H$6:INDIRECT("F"&amp;ROW()),"P"),"")</f>
      </c>
      <c r="C21" s="34">
        <f ca="1">IF(I21="J",COUNTIF(I$6:INDIRECT("G"&amp;ROW()),"J"),"")</f>
      </c>
      <c r="D21" s="35">
        <f ca="1">IF(G21=$D$5,COUNTIF(G$6:INDIRECT("I"&amp;ROW()),$D$5),"")</f>
      </c>
      <c r="E21" s="68"/>
      <c r="F21" s="68"/>
      <c r="G21" s="69"/>
      <c r="H21" s="70"/>
      <c r="I21" s="70"/>
      <c r="J21" s="76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7"/>
      <c r="AI21" s="76"/>
      <c r="AJ21" s="77"/>
      <c r="AK21" s="76"/>
      <c r="AL21" s="77"/>
      <c r="AM21" s="76"/>
      <c r="AN21" s="77"/>
      <c r="AO21" s="76"/>
      <c r="AP21" s="77"/>
      <c r="AQ21" s="76"/>
      <c r="AR21" s="77"/>
      <c r="AS21" s="78"/>
      <c r="AT21" s="79"/>
      <c r="AU21" s="41">
        <f t="shared" si="7"/>
      </c>
      <c r="AV21" s="42">
        <f t="shared" si="8"/>
        <v>0</v>
      </c>
      <c r="AW21" s="22">
        <f t="shared" si="9"/>
        <v>0</v>
      </c>
      <c r="AX21" s="22">
        <f t="shared" si="10"/>
        <v>0</v>
      </c>
      <c r="AY21" s="38">
        <f t="shared" si="4"/>
      </c>
      <c r="AZ21" s="93">
        <f t="shared" si="5"/>
      </c>
      <c r="BA21" s="39">
        <f t="shared" si="6"/>
      </c>
    </row>
    <row r="22" spans="1:53" ht="16.5" customHeight="1">
      <c r="A22" s="32">
        <v>17</v>
      </c>
      <c r="B22" s="33">
        <f ca="1">IF(H22="P",COUNTIF(H$6:INDIRECT("F"&amp;ROW()),"P"),"")</f>
      </c>
      <c r="C22" s="34">
        <f ca="1">IF(I22="J",COUNTIF(I$6:INDIRECT("G"&amp;ROW()),"J"),"")</f>
      </c>
      <c r="D22" s="35">
        <f ca="1">IF(G22=$D$5,COUNTIF(G$6:INDIRECT("I"&amp;ROW()),$D$5),"")</f>
      </c>
      <c r="E22" s="68"/>
      <c r="F22" s="68"/>
      <c r="G22" s="69"/>
      <c r="H22" s="70"/>
      <c r="I22" s="70"/>
      <c r="J22" s="76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7"/>
      <c r="AI22" s="76"/>
      <c r="AJ22" s="77"/>
      <c r="AK22" s="76"/>
      <c r="AL22" s="77"/>
      <c r="AM22" s="76"/>
      <c r="AN22" s="77"/>
      <c r="AO22" s="76"/>
      <c r="AP22" s="77"/>
      <c r="AQ22" s="76"/>
      <c r="AR22" s="77"/>
      <c r="AS22" s="78"/>
      <c r="AT22" s="79"/>
      <c r="AU22" s="41">
        <f t="shared" si="7"/>
      </c>
      <c r="AV22" s="42">
        <f t="shared" si="8"/>
        <v>0</v>
      </c>
      <c r="AW22" s="22">
        <f t="shared" si="9"/>
        <v>0</v>
      </c>
      <c r="AX22" s="22">
        <f t="shared" si="10"/>
        <v>0</v>
      </c>
      <c r="AY22" s="38">
        <f t="shared" si="4"/>
      </c>
      <c r="AZ22" s="93">
        <f t="shared" si="5"/>
      </c>
      <c r="BA22" s="39">
        <f t="shared" si="6"/>
      </c>
    </row>
    <row r="23" spans="1:53" ht="16.5" customHeight="1">
      <c r="A23" s="40">
        <v>18</v>
      </c>
      <c r="B23" s="33">
        <f ca="1">IF(H23="P",COUNTIF(H$6:INDIRECT("F"&amp;ROW()),"P"),"")</f>
      </c>
      <c r="C23" s="34">
        <f ca="1">IF(I23="J",COUNTIF(I$6:INDIRECT("G"&amp;ROW()),"J"),"")</f>
      </c>
      <c r="D23" s="35">
        <f ca="1">IF(G23=$D$5,COUNTIF(G$6:INDIRECT("I"&amp;ROW()),$D$5),"")</f>
      </c>
      <c r="E23" s="68"/>
      <c r="F23" s="68"/>
      <c r="G23" s="69"/>
      <c r="H23" s="70"/>
      <c r="I23" s="70"/>
      <c r="J23" s="76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7"/>
      <c r="AI23" s="76"/>
      <c r="AJ23" s="77"/>
      <c r="AK23" s="76"/>
      <c r="AL23" s="77"/>
      <c r="AM23" s="76"/>
      <c r="AN23" s="77"/>
      <c r="AO23" s="76"/>
      <c r="AP23" s="77"/>
      <c r="AQ23" s="76"/>
      <c r="AR23" s="77"/>
      <c r="AS23" s="78"/>
      <c r="AT23" s="79"/>
      <c r="AU23" s="41">
        <f t="shared" si="7"/>
      </c>
      <c r="AV23" s="42">
        <f t="shared" si="8"/>
        <v>0</v>
      </c>
      <c r="AW23" s="22">
        <f t="shared" si="9"/>
        <v>0</v>
      </c>
      <c r="AX23" s="22">
        <f t="shared" si="10"/>
        <v>0</v>
      </c>
      <c r="AY23" s="38">
        <f t="shared" si="4"/>
      </c>
      <c r="AZ23" s="93">
        <f t="shared" si="5"/>
      </c>
      <c r="BA23" s="39">
        <f t="shared" si="6"/>
      </c>
    </row>
    <row r="24" spans="1:53" ht="16.5" customHeight="1">
      <c r="A24" s="32">
        <v>19</v>
      </c>
      <c r="B24" s="33">
        <f ca="1">IF(H24="P",COUNTIF(H$6:INDIRECT("F"&amp;ROW()),"P"),"")</f>
      </c>
      <c r="C24" s="34">
        <f ca="1">IF(I24="J",COUNTIF(I$6:INDIRECT("G"&amp;ROW()),"J"),"")</f>
      </c>
      <c r="D24" s="35">
        <f ca="1">IF(G24=$D$5,COUNTIF(G$6:INDIRECT("I"&amp;ROW()),$D$5),"")</f>
      </c>
      <c r="E24" s="68"/>
      <c r="F24" s="68"/>
      <c r="G24" s="69"/>
      <c r="H24" s="70"/>
      <c r="I24" s="70"/>
      <c r="J24" s="76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7"/>
      <c r="AI24" s="76"/>
      <c r="AJ24" s="77"/>
      <c r="AK24" s="76"/>
      <c r="AL24" s="77"/>
      <c r="AM24" s="76"/>
      <c r="AN24" s="77"/>
      <c r="AO24" s="76"/>
      <c r="AP24" s="77"/>
      <c r="AQ24" s="76"/>
      <c r="AR24" s="77"/>
      <c r="AS24" s="78"/>
      <c r="AT24" s="79"/>
      <c r="AU24" s="41">
        <f t="shared" si="7"/>
      </c>
      <c r="AV24" s="42">
        <f t="shared" si="8"/>
        <v>0</v>
      </c>
      <c r="AW24" s="22">
        <f t="shared" si="9"/>
        <v>0</v>
      </c>
      <c r="AX24" s="22">
        <f t="shared" si="10"/>
        <v>0</v>
      </c>
      <c r="AY24" s="38">
        <f t="shared" si="4"/>
      </c>
      <c r="AZ24" s="93">
        <f t="shared" si="5"/>
      </c>
      <c r="BA24" s="39">
        <f t="shared" si="6"/>
      </c>
    </row>
    <row r="25" spans="1:53" ht="16.5" customHeight="1" thickBot="1">
      <c r="A25" s="40">
        <v>20</v>
      </c>
      <c r="B25" s="33">
        <f ca="1">IF(H25="P",COUNTIF(H$6:INDIRECT("F"&amp;ROW()),"P"),"")</f>
      </c>
      <c r="C25" s="34">
        <f ca="1">IF(I25="J",COUNTIF(I$6:INDIRECT("G"&amp;ROW()),"J"),"")</f>
      </c>
      <c r="D25" s="35">
        <f ca="1">IF(G25=$D$5,COUNTIF(G$6:INDIRECT("I"&amp;ROW()),$D$5),"")</f>
      </c>
      <c r="E25" s="68"/>
      <c r="F25" s="68"/>
      <c r="G25" s="69"/>
      <c r="H25" s="70"/>
      <c r="I25" s="70"/>
      <c r="J25" s="76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7"/>
      <c r="AI25" s="76"/>
      <c r="AJ25" s="77"/>
      <c r="AK25" s="76"/>
      <c r="AL25" s="77"/>
      <c r="AM25" s="76"/>
      <c r="AN25" s="77"/>
      <c r="AO25" s="76"/>
      <c r="AP25" s="77"/>
      <c r="AQ25" s="76"/>
      <c r="AR25" s="77"/>
      <c r="AS25" s="78"/>
      <c r="AT25" s="79"/>
      <c r="AU25" s="41">
        <f t="shared" si="7"/>
      </c>
      <c r="AV25" s="42">
        <f t="shared" si="8"/>
        <v>0</v>
      </c>
      <c r="AW25" s="22">
        <f t="shared" si="9"/>
        <v>0</v>
      </c>
      <c r="AX25" s="22">
        <f t="shared" si="10"/>
        <v>0</v>
      </c>
      <c r="AY25" s="38">
        <f t="shared" si="4"/>
      </c>
      <c r="AZ25" s="93">
        <f t="shared" si="5"/>
      </c>
      <c r="BA25" s="39">
        <f t="shared" si="6"/>
      </c>
    </row>
    <row r="26" spans="1:53" ht="16.5" customHeight="1" hidden="1">
      <c r="A26" s="32">
        <v>21</v>
      </c>
      <c r="B26" s="33">
        <f ca="1">IF(H26="P",COUNTIF(H$6:INDIRECT("F"&amp;ROW()),"P"),"")</f>
      </c>
      <c r="C26" s="34">
        <f ca="1">IF(I26="J",COUNTIF(I$6:INDIRECT("G"&amp;ROW()),"J"),"")</f>
      </c>
      <c r="D26" s="35">
        <f ca="1">IF(G26=$D$5,COUNTIF(G$6:INDIRECT("I"&amp;ROW()),$D$5),"")</f>
      </c>
      <c r="E26" s="68"/>
      <c r="F26" s="68"/>
      <c r="G26" s="69"/>
      <c r="H26" s="70"/>
      <c r="I26" s="70"/>
      <c r="J26" s="76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7"/>
      <c r="AI26" s="76"/>
      <c r="AJ26" s="77"/>
      <c r="AK26" s="76"/>
      <c r="AL26" s="77"/>
      <c r="AM26" s="76"/>
      <c r="AN26" s="77"/>
      <c r="AO26" s="76"/>
      <c r="AP26" s="77"/>
      <c r="AQ26" s="76"/>
      <c r="AR26" s="77"/>
      <c r="AS26" s="78"/>
      <c r="AT26" s="79"/>
      <c r="AU26" s="41">
        <f t="shared" si="7"/>
      </c>
      <c r="AV26" s="42">
        <f t="shared" si="8"/>
        <v>0</v>
      </c>
      <c r="AW26" s="22">
        <f t="shared" si="9"/>
        <v>0</v>
      </c>
      <c r="AX26" s="22">
        <f t="shared" si="10"/>
        <v>0</v>
      </c>
      <c r="AY26" s="38">
        <f t="shared" si="4"/>
      </c>
      <c r="AZ26" s="93">
        <f t="shared" si="5"/>
      </c>
      <c r="BA26" s="39">
        <f t="shared" si="6"/>
      </c>
    </row>
    <row r="27" spans="1:53" ht="16.5" customHeight="1" hidden="1">
      <c r="A27" s="40">
        <v>22</v>
      </c>
      <c r="B27" s="33">
        <f ca="1">IF(H27="P",COUNTIF(H$6:INDIRECT("F"&amp;ROW()),"P"),"")</f>
      </c>
      <c r="C27" s="34">
        <f ca="1">IF(I27="J",COUNTIF(I$6:INDIRECT("G"&amp;ROW()),"J"),"")</f>
      </c>
      <c r="D27" s="35">
        <f ca="1">IF(G27=$D$5,COUNTIF(G$6:INDIRECT("I"&amp;ROW()),$D$5),"")</f>
      </c>
      <c r="E27" s="68"/>
      <c r="F27" s="68"/>
      <c r="G27" s="69"/>
      <c r="H27" s="70"/>
      <c r="I27" s="70"/>
      <c r="J27" s="76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7"/>
      <c r="AI27" s="76"/>
      <c r="AJ27" s="77"/>
      <c r="AK27" s="76"/>
      <c r="AL27" s="77"/>
      <c r="AM27" s="76"/>
      <c r="AN27" s="77"/>
      <c r="AO27" s="76"/>
      <c r="AP27" s="77"/>
      <c r="AQ27" s="76"/>
      <c r="AR27" s="77"/>
      <c r="AS27" s="78"/>
      <c r="AT27" s="79"/>
      <c r="AU27" s="41">
        <f t="shared" si="7"/>
      </c>
      <c r="AV27" s="42">
        <f t="shared" si="8"/>
        <v>0</v>
      </c>
      <c r="AW27" s="22">
        <f t="shared" si="9"/>
        <v>0</v>
      </c>
      <c r="AX27" s="22">
        <f t="shared" si="10"/>
        <v>0</v>
      </c>
      <c r="AY27" s="38">
        <f t="shared" si="4"/>
      </c>
      <c r="AZ27" s="93">
        <f t="shared" si="5"/>
      </c>
      <c r="BA27" s="39">
        <f t="shared" si="6"/>
      </c>
    </row>
    <row r="28" spans="1:53" ht="16.5" customHeight="1" hidden="1">
      <c r="A28" s="32">
        <v>23</v>
      </c>
      <c r="B28" s="33">
        <f ca="1">IF(H28="P",COUNTIF(H$6:INDIRECT("F"&amp;ROW()),"P"),"")</f>
      </c>
      <c r="C28" s="34">
        <f ca="1">IF(I28="J",COUNTIF(I$6:INDIRECT("G"&amp;ROW()),"J"),"")</f>
      </c>
      <c r="D28" s="35">
        <f ca="1">IF(G28=$D$5,COUNTIF(G$6:INDIRECT("I"&amp;ROW()),$D$5),"")</f>
      </c>
      <c r="E28" s="68"/>
      <c r="F28" s="68"/>
      <c r="G28" s="69"/>
      <c r="H28" s="70"/>
      <c r="I28" s="70"/>
      <c r="J28" s="76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7"/>
      <c r="AI28" s="76"/>
      <c r="AJ28" s="77"/>
      <c r="AK28" s="76"/>
      <c r="AL28" s="77"/>
      <c r="AM28" s="76"/>
      <c r="AN28" s="77"/>
      <c r="AO28" s="76"/>
      <c r="AP28" s="77"/>
      <c r="AQ28" s="76"/>
      <c r="AR28" s="77"/>
      <c r="AS28" s="78"/>
      <c r="AT28" s="79"/>
      <c r="AU28" s="41">
        <f t="shared" si="7"/>
      </c>
      <c r="AV28" s="42">
        <f t="shared" si="8"/>
        <v>0</v>
      </c>
      <c r="AW28" s="22">
        <f t="shared" si="9"/>
        <v>0</v>
      </c>
      <c r="AX28" s="22">
        <f t="shared" si="10"/>
        <v>0</v>
      </c>
      <c r="AY28" s="38">
        <f t="shared" si="4"/>
      </c>
      <c r="AZ28" s="93">
        <f t="shared" si="5"/>
      </c>
      <c r="BA28" s="39">
        <f t="shared" si="6"/>
      </c>
    </row>
    <row r="29" spans="1:53" ht="16.5" customHeight="1" hidden="1">
      <c r="A29" s="40">
        <v>24</v>
      </c>
      <c r="B29" s="33">
        <f ca="1">IF(H29="P",COUNTIF(H$6:INDIRECT("F"&amp;ROW()),"P"),"")</f>
      </c>
      <c r="C29" s="34">
        <f ca="1">IF(I29="J",COUNTIF(I$6:INDIRECT("G"&amp;ROW()),"J"),"")</f>
      </c>
      <c r="D29" s="35">
        <f ca="1">IF(G29=$D$5,COUNTIF(G$6:INDIRECT("I"&amp;ROW()),$D$5),"")</f>
      </c>
      <c r="E29" s="68"/>
      <c r="F29" s="68"/>
      <c r="G29" s="69"/>
      <c r="H29" s="70"/>
      <c r="I29" s="70"/>
      <c r="J29" s="76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7"/>
      <c r="AI29" s="76"/>
      <c r="AJ29" s="77"/>
      <c r="AK29" s="76"/>
      <c r="AL29" s="77"/>
      <c r="AM29" s="76"/>
      <c r="AN29" s="77"/>
      <c r="AO29" s="76"/>
      <c r="AP29" s="77"/>
      <c r="AQ29" s="76"/>
      <c r="AR29" s="77"/>
      <c r="AS29" s="78"/>
      <c r="AT29" s="79"/>
      <c r="AU29" s="41">
        <f t="shared" si="7"/>
      </c>
      <c r="AV29" s="42">
        <f t="shared" si="8"/>
        <v>0</v>
      </c>
      <c r="AW29" s="22">
        <f t="shared" si="9"/>
        <v>0</v>
      </c>
      <c r="AX29" s="22">
        <f t="shared" si="10"/>
        <v>0</v>
      </c>
      <c r="AY29" s="38">
        <f t="shared" si="4"/>
      </c>
      <c r="AZ29" s="93">
        <f t="shared" si="5"/>
      </c>
      <c r="BA29" s="39">
        <f t="shared" si="6"/>
      </c>
    </row>
    <row r="30" spans="1:53" ht="16.5" customHeight="1" hidden="1">
      <c r="A30" s="32">
        <v>25</v>
      </c>
      <c r="B30" s="33">
        <f ca="1">IF(H30="P",COUNTIF(H$6:INDIRECT("F"&amp;ROW()),"P"),"")</f>
      </c>
      <c r="C30" s="34">
        <f ca="1">IF(I30="J",COUNTIF(I$6:INDIRECT("G"&amp;ROW()),"J"),"")</f>
      </c>
      <c r="D30" s="35">
        <f ca="1">IF(G30=$D$5,COUNTIF(G$6:INDIRECT("I"&amp;ROW()),$D$5),"")</f>
      </c>
      <c r="E30" s="68"/>
      <c r="F30" s="68"/>
      <c r="G30" s="69"/>
      <c r="H30" s="70"/>
      <c r="I30" s="70"/>
      <c r="J30" s="76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7"/>
      <c r="AI30" s="76"/>
      <c r="AJ30" s="77"/>
      <c r="AK30" s="76"/>
      <c r="AL30" s="77"/>
      <c r="AM30" s="76"/>
      <c r="AN30" s="77"/>
      <c r="AO30" s="76"/>
      <c r="AP30" s="77"/>
      <c r="AQ30" s="76"/>
      <c r="AR30" s="77"/>
      <c r="AS30" s="78"/>
      <c r="AT30" s="79"/>
      <c r="AU30" s="41">
        <f t="shared" si="7"/>
      </c>
      <c r="AV30" s="42">
        <f t="shared" si="8"/>
        <v>0</v>
      </c>
      <c r="AW30" s="22">
        <f t="shared" si="9"/>
        <v>0</v>
      </c>
      <c r="AX30" s="22">
        <f t="shared" si="10"/>
        <v>0</v>
      </c>
      <c r="AY30" s="38">
        <f t="shared" si="4"/>
      </c>
      <c r="AZ30" s="93">
        <f t="shared" si="5"/>
      </c>
      <c r="BA30" s="39">
        <f t="shared" si="6"/>
      </c>
    </row>
    <row r="31" spans="1:53" ht="16.5" customHeight="1" hidden="1">
      <c r="A31" s="40">
        <v>26</v>
      </c>
      <c r="B31" s="33">
        <f ca="1">IF(H31="P",COUNTIF(H$6:INDIRECT("F"&amp;ROW()),"P"),"")</f>
      </c>
      <c r="C31" s="34">
        <f ca="1">IF(I31="J",COUNTIF(I$6:INDIRECT("G"&amp;ROW()),"J"),"")</f>
      </c>
      <c r="D31" s="35">
        <f ca="1">IF(G31=$D$5,COUNTIF(G$6:INDIRECT("I"&amp;ROW()),$D$5),"")</f>
      </c>
      <c r="E31" s="68"/>
      <c r="F31" s="68"/>
      <c r="G31" s="69"/>
      <c r="H31" s="70"/>
      <c r="I31" s="70"/>
      <c r="J31" s="76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7"/>
      <c r="AI31" s="76"/>
      <c r="AJ31" s="77"/>
      <c r="AK31" s="76"/>
      <c r="AL31" s="77"/>
      <c r="AM31" s="76"/>
      <c r="AN31" s="77"/>
      <c r="AO31" s="76"/>
      <c r="AP31" s="77"/>
      <c r="AQ31" s="76"/>
      <c r="AR31" s="77"/>
      <c r="AS31" s="78"/>
      <c r="AT31" s="79"/>
      <c r="AU31" s="41">
        <f t="shared" si="7"/>
      </c>
      <c r="AV31" s="42">
        <f t="shared" si="8"/>
        <v>0</v>
      </c>
      <c r="AW31" s="22">
        <f t="shared" si="9"/>
        <v>0</v>
      </c>
      <c r="AX31" s="22">
        <f t="shared" si="10"/>
        <v>0</v>
      </c>
      <c r="AY31" s="38">
        <f t="shared" si="4"/>
      </c>
      <c r="AZ31" s="93">
        <f t="shared" si="5"/>
      </c>
      <c r="BA31" s="39">
        <f t="shared" si="6"/>
      </c>
    </row>
    <row r="32" spans="1:53" ht="16.5" customHeight="1" hidden="1">
      <c r="A32" s="32">
        <v>27</v>
      </c>
      <c r="B32" s="33">
        <f ca="1">IF(H32="P",COUNTIF(H$6:INDIRECT("F"&amp;ROW()),"P"),"")</f>
      </c>
      <c r="C32" s="34">
        <f ca="1">IF(I32="J",COUNTIF(I$6:INDIRECT("G"&amp;ROW()),"J"),"")</f>
      </c>
      <c r="D32" s="35">
        <f ca="1">IF(G32=$D$5,COUNTIF(G$6:INDIRECT("I"&amp;ROW()),$D$5),"")</f>
      </c>
      <c r="E32" s="68"/>
      <c r="F32" s="68"/>
      <c r="G32" s="69"/>
      <c r="H32" s="70"/>
      <c r="I32" s="70"/>
      <c r="J32" s="76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7"/>
      <c r="AI32" s="76"/>
      <c r="AJ32" s="77"/>
      <c r="AK32" s="76"/>
      <c r="AL32" s="77"/>
      <c r="AM32" s="76"/>
      <c r="AN32" s="77"/>
      <c r="AO32" s="76"/>
      <c r="AP32" s="77"/>
      <c r="AQ32" s="76"/>
      <c r="AR32" s="77"/>
      <c r="AS32" s="78"/>
      <c r="AT32" s="79"/>
      <c r="AU32" s="41">
        <f t="shared" si="7"/>
      </c>
      <c r="AV32" s="42">
        <f t="shared" si="8"/>
        <v>0</v>
      </c>
      <c r="AW32" s="22">
        <f t="shared" si="9"/>
        <v>0</v>
      </c>
      <c r="AX32" s="22">
        <f t="shared" si="10"/>
        <v>0</v>
      </c>
      <c r="AY32" s="38">
        <f t="shared" si="4"/>
      </c>
      <c r="AZ32" s="93">
        <f t="shared" si="5"/>
      </c>
      <c r="BA32" s="39">
        <f t="shared" si="6"/>
      </c>
    </row>
    <row r="33" spans="1:53" ht="16.5" customHeight="1" hidden="1">
      <c r="A33" s="40">
        <v>28</v>
      </c>
      <c r="B33" s="33">
        <f ca="1">IF(H33="P",COUNTIF(H$6:INDIRECT("F"&amp;ROW()),"P"),"")</f>
      </c>
      <c r="C33" s="34">
        <f ca="1">IF(I33="J",COUNTIF(I$6:INDIRECT("G"&amp;ROW()),"J"),"")</f>
      </c>
      <c r="D33" s="35">
        <f ca="1">IF(G33=$D$5,COUNTIF(G$6:INDIRECT("I"&amp;ROW()),$D$5),"")</f>
      </c>
      <c r="E33" s="68"/>
      <c r="F33" s="68"/>
      <c r="G33" s="69"/>
      <c r="H33" s="70"/>
      <c r="I33" s="70"/>
      <c r="J33" s="76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7"/>
      <c r="AI33" s="76"/>
      <c r="AJ33" s="77"/>
      <c r="AK33" s="76"/>
      <c r="AL33" s="77"/>
      <c r="AM33" s="76"/>
      <c r="AN33" s="77"/>
      <c r="AO33" s="76"/>
      <c r="AP33" s="77"/>
      <c r="AQ33" s="76"/>
      <c r="AR33" s="77"/>
      <c r="AS33" s="78"/>
      <c r="AT33" s="79"/>
      <c r="AU33" s="41">
        <f t="shared" si="7"/>
      </c>
      <c r="AV33" s="42">
        <f t="shared" si="8"/>
        <v>0</v>
      </c>
      <c r="AW33" s="22">
        <f t="shared" si="9"/>
        <v>0</v>
      </c>
      <c r="AX33" s="22">
        <f t="shared" si="10"/>
        <v>0</v>
      </c>
      <c r="AY33" s="38">
        <f t="shared" si="4"/>
      </c>
      <c r="AZ33" s="93">
        <f t="shared" si="5"/>
      </c>
      <c r="BA33" s="39">
        <f t="shared" si="6"/>
      </c>
    </row>
    <row r="34" spans="1:53" ht="16.5" customHeight="1" hidden="1">
      <c r="A34" s="32">
        <v>29</v>
      </c>
      <c r="B34" s="33">
        <f ca="1">IF(H34="P",COUNTIF(H$6:INDIRECT("F"&amp;ROW()),"P"),"")</f>
      </c>
      <c r="C34" s="34">
        <f ca="1">IF(I34="J",COUNTIF(I$6:INDIRECT("G"&amp;ROW()),"J"),"")</f>
      </c>
      <c r="D34" s="35">
        <f ca="1">IF(G34=$D$5,COUNTIF(G$6:INDIRECT("I"&amp;ROW()),$D$5),"")</f>
      </c>
      <c r="E34" s="68"/>
      <c r="F34" s="68"/>
      <c r="G34" s="69"/>
      <c r="H34" s="70"/>
      <c r="I34" s="70"/>
      <c r="J34" s="76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7"/>
      <c r="AI34" s="76"/>
      <c r="AJ34" s="77"/>
      <c r="AK34" s="76"/>
      <c r="AL34" s="77"/>
      <c r="AM34" s="76"/>
      <c r="AN34" s="77"/>
      <c r="AO34" s="76"/>
      <c r="AP34" s="77"/>
      <c r="AQ34" s="76"/>
      <c r="AR34" s="77"/>
      <c r="AS34" s="78"/>
      <c r="AT34" s="79"/>
      <c r="AU34" s="41">
        <f t="shared" si="7"/>
      </c>
      <c r="AV34" s="42">
        <f t="shared" si="8"/>
        <v>0</v>
      </c>
      <c r="AW34" s="22">
        <f t="shared" si="9"/>
        <v>0</v>
      </c>
      <c r="AX34" s="22">
        <f t="shared" si="10"/>
        <v>0</v>
      </c>
      <c r="AY34" s="38">
        <f t="shared" si="4"/>
      </c>
      <c r="AZ34" s="93">
        <f t="shared" si="5"/>
      </c>
      <c r="BA34" s="39">
        <f t="shared" si="6"/>
      </c>
    </row>
    <row r="35" spans="1:53" ht="16.5" customHeight="1" hidden="1">
      <c r="A35" s="40">
        <v>30</v>
      </c>
      <c r="B35" s="33">
        <f ca="1">IF(H35="P",COUNTIF(H$6:INDIRECT("F"&amp;ROW()),"P"),"")</f>
      </c>
      <c r="C35" s="34">
        <f ca="1">IF(I35="J",COUNTIF(I$6:INDIRECT("G"&amp;ROW()),"J"),"")</f>
      </c>
      <c r="D35" s="35">
        <f ca="1">IF(G35=$D$5,COUNTIF(G$6:INDIRECT("I"&amp;ROW()),$D$5),"")</f>
      </c>
      <c r="E35" s="68"/>
      <c r="F35" s="68"/>
      <c r="G35" s="69"/>
      <c r="H35" s="70"/>
      <c r="I35" s="70"/>
      <c r="J35" s="76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7"/>
      <c r="AI35" s="76"/>
      <c r="AJ35" s="77"/>
      <c r="AK35" s="76"/>
      <c r="AL35" s="77"/>
      <c r="AM35" s="76"/>
      <c r="AN35" s="77"/>
      <c r="AO35" s="76"/>
      <c r="AP35" s="77"/>
      <c r="AQ35" s="76"/>
      <c r="AR35" s="77"/>
      <c r="AS35" s="78"/>
      <c r="AT35" s="79"/>
      <c r="AU35" s="41">
        <f t="shared" si="7"/>
      </c>
      <c r="AV35" s="42">
        <f t="shared" si="8"/>
        <v>0</v>
      </c>
      <c r="AW35" s="22">
        <f t="shared" si="9"/>
        <v>0</v>
      </c>
      <c r="AX35" s="22">
        <f t="shared" si="10"/>
        <v>0</v>
      </c>
      <c r="AY35" s="38">
        <f t="shared" si="4"/>
      </c>
      <c r="AZ35" s="93">
        <f t="shared" si="5"/>
      </c>
      <c r="BA35" s="39">
        <f t="shared" si="6"/>
      </c>
    </row>
    <row r="36" spans="1:53" ht="16.5" customHeight="1" hidden="1">
      <c r="A36" s="32">
        <v>31</v>
      </c>
      <c r="B36" s="33">
        <f ca="1">IF(H36="P",COUNTIF(H$6:INDIRECT("F"&amp;ROW()),"P"),"")</f>
      </c>
      <c r="C36" s="34">
        <f ca="1">IF(I36="J",COUNTIF(I$6:INDIRECT("G"&amp;ROW()),"J"),"")</f>
      </c>
      <c r="D36" s="35">
        <f ca="1">IF(G36=$D$5,COUNTIF(G$6:INDIRECT("I"&amp;ROW()),$D$5),"")</f>
      </c>
      <c r="E36" s="68"/>
      <c r="F36" s="68"/>
      <c r="G36" s="69"/>
      <c r="H36" s="70"/>
      <c r="I36" s="70"/>
      <c r="J36" s="7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7"/>
      <c r="AI36" s="76"/>
      <c r="AJ36" s="77"/>
      <c r="AK36" s="76"/>
      <c r="AL36" s="77"/>
      <c r="AM36" s="76"/>
      <c r="AN36" s="77"/>
      <c r="AO36" s="76"/>
      <c r="AP36" s="77"/>
      <c r="AQ36" s="76"/>
      <c r="AR36" s="77"/>
      <c r="AS36" s="78"/>
      <c r="AT36" s="79"/>
      <c r="AU36" s="41">
        <f t="shared" si="7"/>
      </c>
      <c r="AV36" s="42">
        <f t="shared" si="8"/>
        <v>0</v>
      </c>
      <c r="AW36" s="22">
        <f t="shared" si="9"/>
        <v>0</v>
      </c>
      <c r="AX36" s="22">
        <f t="shared" si="10"/>
        <v>0</v>
      </c>
      <c r="AY36" s="38">
        <f t="shared" si="4"/>
      </c>
      <c r="AZ36" s="93">
        <f t="shared" si="5"/>
      </c>
      <c r="BA36" s="39">
        <f t="shared" si="6"/>
      </c>
    </row>
    <row r="37" spans="1:53" ht="16.5" customHeight="1" hidden="1">
      <c r="A37" s="40">
        <v>32</v>
      </c>
      <c r="B37" s="33">
        <f ca="1">IF(H37="P",COUNTIF(H$6:INDIRECT("F"&amp;ROW()),"P"),"")</f>
      </c>
      <c r="C37" s="34">
        <f ca="1">IF(I37="J",COUNTIF(I$6:INDIRECT("G"&amp;ROW()),"J"),"")</f>
      </c>
      <c r="D37" s="35">
        <f ca="1">IF(G37=$D$5,COUNTIF(G$6:INDIRECT("I"&amp;ROW()),$D$5),"")</f>
      </c>
      <c r="E37" s="68"/>
      <c r="F37" s="68"/>
      <c r="G37" s="69"/>
      <c r="H37" s="70"/>
      <c r="I37" s="70"/>
      <c r="J37" s="76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7"/>
      <c r="AI37" s="76"/>
      <c r="AJ37" s="77"/>
      <c r="AK37" s="76"/>
      <c r="AL37" s="77"/>
      <c r="AM37" s="76"/>
      <c r="AN37" s="77"/>
      <c r="AO37" s="76"/>
      <c r="AP37" s="77"/>
      <c r="AQ37" s="76"/>
      <c r="AR37" s="77"/>
      <c r="AS37" s="78"/>
      <c r="AT37" s="79"/>
      <c r="AU37" s="41">
        <f t="shared" si="7"/>
      </c>
      <c r="AV37" s="42">
        <f t="shared" si="8"/>
        <v>0</v>
      </c>
      <c r="AW37" s="22">
        <f t="shared" si="9"/>
        <v>0</v>
      </c>
      <c r="AX37" s="22">
        <f t="shared" si="10"/>
        <v>0</v>
      </c>
      <c r="AY37" s="38">
        <f t="shared" si="4"/>
      </c>
      <c r="AZ37" s="93">
        <f t="shared" si="5"/>
      </c>
      <c r="BA37" s="39">
        <f t="shared" si="6"/>
      </c>
    </row>
    <row r="38" spans="1:53" ht="16.5" customHeight="1" hidden="1">
      <c r="A38" s="32">
        <v>33</v>
      </c>
      <c r="B38" s="33">
        <f ca="1">IF(H38="P",COUNTIF(H$6:INDIRECT("F"&amp;ROW()),"P"),"")</f>
      </c>
      <c r="C38" s="34">
        <f ca="1">IF(I38="J",COUNTIF(I$6:INDIRECT("G"&amp;ROW()),"J"),"")</f>
      </c>
      <c r="D38" s="35">
        <f ca="1">IF(G38=$D$5,COUNTIF(G$6:INDIRECT("I"&amp;ROW()),$D$5),"")</f>
      </c>
      <c r="E38" s="68"/>
      <c r="F38" s="68"/>
      <c r="G38" s="69"/>
      <c r="H38" s="70"/>
      <c r="I38" s="70"/>
      <c r="J38" s="76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7"/>
      <c r="AI38" s="76"/>
      <c r="AJ38" s="77"/>
      <c r="AK38" s="76"/>
      <c r="AL38" s="77"/>
      <c r="AM38" s="76"/>
      <c r="AN38" s="77"/>
      <c r="AO38" s="76"/>
      <c r="AP38" s="77"/>
      <c r="AQ38" s="76"/>
      <c r="AR38" s="77"/>
      <c r="AS38" s="78"/>
      <c r="AT38" s="79"/>
      <c r="AU38" s="41">
        <f aca="true" t="shared" si="11" ref="AU38:AU55">IF(AT38,(AT38-AS38)*1440,"")</f>
      </c>
      <c r="AV38" s="42">
        <f aca="true" t="shared" si="12" ref="AV38:AV55">IF(H38="O",IF(AND(AU38&lt;&gt;"",AU38&gt;$AU$1),ROUNDUP(($AU$1-AU38)/5,0),0),IF(AND(AU38&lt;&gt;"",AU38&gt;$AU$2),ROUNDUP(($AU$2-AU38)/5,0),0))</f>
        <v>0</v>
      </c>
      <c r="AW38" s="22">
        <f aca="true" t="shared" si="13" ref="AW38:AW55">AV38+IF(AND(J38&lt;&gt;"",J38=$J$4),1,0)+IF(AND(K38&lt;&gt;"",K38=$K$4),1,0)+IF(AND(L38&lt;&gt;"",L38=$L$4),1,0)+IF(AND(M38&lt;&gt;"",M38=$M$4),1,0)+IF(AND(N38&lt;&gt;"",N38=$N$4),1,0)+IF(AND(O38&lt;&gt;"",O38=$O$4),1,0)+IF(AND(P38&lt;&gt;"",P38=$P$4),1,0)+IF(AND(Q38&lt;&gt;"",Q38=$Q$4),1,0)+IF(AND(R38&lt;&gt;"",R38=$R$4),1,0)+IF(AND(S38&lt;&gt;"",S38=$S$4),1,0)+IF(AND(T38&lt;&gt;"",T38=$T$4),1,0)+IF(AND(U38&lt;&gt;"",U38=$U$4),1,0)+IF(AND(V38&lt;&gt;"",V38=$V$4),1,0)+IF(AND(W38&lt;&gt;"",W38=$W$4),1,0)+IF(AND(X38&lt;&gt;"",X38=$X$4),1,0)+IF(AND(Y38&lt;&gt;"",Y38=$Y$4),1,0)+IF(AND(Z38&lt;&gt;"",Z38=$Z$4),1,0)+IF(AND(AA38&lt;&gt;"",AA38=$AA$4),1,0)+IF(AND(AB38&lt;&gt;"",AB38=$AB$4),1,0)+IF(AND(AC38&lt;&gt;"",AC38=$AC$4),1,0)+IF(AND(AD38&lt;&gt;"",AD38=$AD$4),1,0)+IF(AND(AE38&lt;&gt;"",AE38=$AE$4),1,0)+IF(AND(AF38&lt;&gt;"",AF38=$AF$4),1,0)+IF(AND(AG38&lt;&gt;"",AG38=$AG$4),1,0)+IF(AND(AH38&lt;&gt;"",AH38=$AH$4),1,0)+IF(AND(AI38&lt;&gt;"",AI38=$AI$4),1,0)+IF(AND(AK38&lt;&gt;"",AK38=$AK$4),1,0)+IF(AND(AM38&lt;&gt;"",AM38=$AM$4),1,0)+IF(AND(AO38&lt;&gt;"",AO38=$AO$4),1,0)+IF(AND(AQ38&lt;&gt;"",AQ38=$AQ$4),1,0)</f>
        <v>0</v>
      </c>
      <c r="AX38" s="22">
        <f aca="true" t="shared" si="14" ref="AX38:AX55">AJ38+AL38+AN38+AP38+AR38+IF(AI38&lt;&gt;"",IF(AI38=$AI$4,0,60),0)+IF(AK38&lt;&gt;"",IF(AK38=$AK$4,0,60),0)+IF(AM38&lt;&gt;"",IF(AM38=$AM$4,0,60),0)+IF(AO38&lt;&gt;"",IF(AO38=$AO$4,0,60),0)+IF(AQ38&lt;&gt;"",IF(AQ38=$AQ$4,0,60),0)</f>
        <v>0</v>
      </c>
      <c r="AY38" s="38">
        <f aca="true" t="shared" si="15" ref="AY38:AY55">IF(AND($AY$2&lt;&gt;0,AX38&lt;&gt;0),(AW38+1-AX38/(120*$AY$2))*100/($AY$1+$AY$2+1),"")</f>
      </c>
      <c r="AZ38" s="93">
        <f aca="true" t="shared" si="16" ref="AZ38:AZ55">IF(AY38&lt;&gt;"",AY38/$AY$6*$AZ$4,"")</f>
      </c>
      <c r="BA38" s="39">
        <f t="shared" si="6"/>
      </c>
    </row>
    <row r="39" spans="1:53" ht="16.5" customHeight="1" hidden="1">
      <c r="A39" s="40">
        <v>34</v>
      </c>
      <c r="B39" s="33">
        <f ca="1">IF(H39="P",COUNTIF(H$6:INDIRECT("F"&amp;ROW()),"P"),"")</f>
      </c>
      <c r="C39" s="34">
        <f ca="1">IF(I39="J",COUNTIF(I$6:INDIRECT("G"&amp;ROW()),"J"),"")</f>
      </c>
      <c r="D39" s="35">
        <f ca="1">IF(G39=$D$5,COUNTIF(G$6:INDIRECT("I"&amp;ROW()),$D$5),"")</f>
      </c>
      <c r="E39" s="68"/>
      <c r="F39" s="68"/>
      <c r="G39" s="69"/>
      <c r="H39" s="70"/>
      <c r="I39" s="70"/>
      <c r="J39" s="76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7"/>
      <c r="AI39" s="76"/>
      <c r="AJ39" s="77"/>
      <c r="AK39" s="76"/>
      <c r="AL39" s="77"/>
      <c r="AM39" s="76"/>
      <c r="AN39" s="77"/>
      <c r="AO39" s="76"/>
      <c r="AP39" s="77"/>
      <c r="AQ39" s="76"/>
      <c r="AR39" s="77"/>
      <c r="AS39" s="78"/>
      <c r="AT39" s="79"/>
      <c r="AU39" s="41">
        <f t="shared" si="11"/>
      </c>
      <c r="AV39" s="42">
        <f t="shared" si="12"/>
        <v>0</v>
      </c>
      <c r="AW39" s="22">
        <f t="shared" si="13"/>
        <v>0</v>
      </c>
      <c r="AX39" s="22">
        <f t="shared" si="14"/>
        <v>0</v>
      </c>
      <c r="AY39" s="38">
        <f t="shared" si="15"/>
      </c>
      <c r="AZ39" s="93">
        <f t="shared" si="16"/>
      </c>
      <c r="BA39" s="39">
        <f t="shared" si="6"/>
      </c>
    </row>
    <row r="40" spans="1:53" ht="16.5" customHeight="1" hidden="1">
      <c r="A40" s="32">
        <v>35</v>
      </c>
      <c r="B40" s="33">
        <f ca="1">IF(H40="P",COUNTIF(H$6:INDIRECT("F"&amp;ROW()),"P"),"")</f>
      </c>
      <c r="C40" s="34">
        <f ca="1">IF(I40="J",COUNTIF(I$6:INDIRECT("G"&amp;ROW()),"J"),"")</f>
      </c>
      <c r="D40" s="35">
        <f ca="1">IF(G40=$D$5,COUNTIF(G$6:INDIRECT("I"&amp;ROW()),$D$5),"")</f>
      </c>
      <c r="E40" s="68"/>
      <c r="F40" s="68"/>
      <c r="G40" s="69"/>
      <c r="H40" s="70"/>
      <c r="I40" s="70"/>
      <c r="J40" s="76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7"/>
      <c r="AI40" s="76"/>
      <c r="AJ40" s="77"/>
      <c r="AK40" s="76"/>
      <c r="AL40" s="77"/>
      <c r="AM40" s="76"/>
      <c r="AN40" s="77"/>
      <c r="AO40" s="76"/>
      <c r="AP40" s="77"/>
      <c r="AQ40" s="76"/>
      <c r="AR40" s="77"/>
      <c r="AS40" s="78"/>
      <c r="AT40" s="79"/>
      <c r="AU40" s="41">
        <f t="shared" si="11"/>
      </c>
      <c r="AV40" s="42">
        <f t="shared" si="12"/>
        <v>0</v>
      </c>
      <c r="AW40" s="22">
        <f t="shared" si="13"/>
        <v>0</v>
      </c>
      <c r="AX40" s="22">
        <f t="shared" si="14"/>
        <v>0</v>
      </c>
      <c r="AY40" s="38">
        <f t="shared" si="15"/>
      </c>
      <c r="AZ40" s="93">
        <f t="shared" si="16"/>
      </c>
      <c r="BA40" s="39">
        <f t="shared" si="6"/>
      </c>
    </row>
    <row r="41" spans="1:53" ht="16.5" customHeight="1" hidden="1">
      <c r="A41" s="40">
        <v>36</v>
      </c>
      <c r="B41" s="33">
        <f ca="1">IF(H41="P",COUNTIF(H$6:INDIRECT("F"&amp;ROW()),"P"),"")</f>
      </c>
      <c r="C41" s="34">
        <f ca="1">IF(I41="J",COUNTIF(I$6:INDIRECT("G"&amp;ROW()),"J"),"")</f>
      </c>
      <c r="D41" s="35">
        <f ca="1">IF(G41=$D$5,COUNTIF(G$6:INDIRECT("I"&amp;ROW()),$D$5),"")</f>
      </c>
      <c r="E41" s="68"/>
      <c r="F41" s="68"/>
      <c r="G41" s="69"/>
      <c r="H41" s="70"/>
      <c r="I41" s="70"/>
      <c r="J41" s="76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7"/>
      <c r="AI41" s="76"/>
      <c r="AJ41" s="77"/>
      <c r="AK41" s="76"/>
      <c r="AL41" s="77"/>
      <c r="AM41" s="76"/>
      <c r="AN41" s="77"/>
      <c r="AO41" s="76"/>
      <c r="AP41" s="77"/>
      <c r="AQ41" s="76"/>
      <c r="AR41" s="77"/>
      <c r="AS41" s="78"/>
      <c r="AT41" s="79"/>
      <c r="AU41" s="41">
        <f t="shared" si="11"/>
      </c>
      <c r="AV41" s="42">
        <f t="shared" si="12"/>
        <v>0</v>
      </c>
      <c r="AW41" s="22">
        <f t="shared" si="13"/>
        <v>0</v>
      </c>
      <c r="AX41" s="22">
        <f t="shared" si="14"/>
        <v>0</v>
      </c>
      <c r="AY41" s="38">
        <f t="shared" si="15"/>
      </c>
      <c r="AZ41" s="93">
        <f t="shared" si="16"/>
      </c>
      <c r="BA41" s="39">
        <f t="shared" si="6"/>
      </c>
    </row>
    <row r="42" spans="1:53" ht="16.5" customHeight="1" hidden="1">
      <c r="A42" s="32">
        <v>37</v>
      </c>
      <c r="B42" s="33">
        <f ca="1">IF(H42="P",COUNTIF(H$6:INDIRECT("F"&amp;ROW()),"P"),"")</f>
      </c>
      <c r="C42" s="34">
        <f ca="1">IF(I42="J",COUNTIF(I$6:INDIRECT("G"&amp;ROW()),"J"),"")</f>
      </c>
      <c r="D42" s="35">
        <f ca="1">IF(G42=$D$5,COUNTIF(G$6:INDIRECT("I"&amp;ROW()),$D$5),"")</f>
      </c>
      <c r="E42" s="68"/>
      <c r="F42" s="68"/>
      <c r="G42" s="69"/>
      <c r="H42" s="70"/>
      <c r="I42" s="70"/>
      <c r="J42" s="76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7"/>
      <c r="AI42" s="76"/>
      <c r="AJ42" s="77"/>
      <c r="AK42" s="76"/>
      <c r="AL42" s="77"/>
      <c r="AM42" s="76"/>
      <c r="AN42" s="77"/>
      <c r="AO42" s="76"/>
      <c r="AP42" s="77"/>
      <c r="AQ42" s="76"/>
      <c r="AR42" s="77"/>
      <c r="AS42" s="78"/>
      <c r="AT42" s="79"/>
      <c r="AU42" s="41">
        <f t="shared" si="11"/>
      </c>
      <c r="AV42" s="42">
        <f t="shared" si="12"/>
        <v>0</v>
      </c>
      <c r="AW42" s="22">
        <f t="shared" si="13"/>
        <v>0</v>
      </c>
      <c r="AX42" s="22">
        <f t="shared" si="14"/>
        <v>0</v>
      </c>
      <c r="AY42" s="38">
        <f t="shared" si="15"/>
      </c>
      <c r="AZ42" s="93">
        <f t="shared" si="16"/>
      </c>
      <c r="BA42" s="39">
        <f t="shared" si="6"/>
      </c>
    </row>
    <row r="43" spans="1:53" ht="16.5" customHeight="1" hidden="1">
      <c r="A43" s="40">
        <v>38</v>
      </c>
      <c r="B43" s="33">
        <f ca="1">IF(H43="P",COUNTIF(H$6:INDIRECT("F"&amp;ROW()),"P"),"")</f>
      </c>
      <c r="C43" s="34">
        <f ca="1">IF(I43="J",COUNTIF(I$6:INDIRECT("G"&amp;ROW()),"J"),"")</f>
      </c>
      <c r="D43" s="35">
        <f ca="1">IF(G43=$D$5,COUNTIF(G$6:INDIRECT("I"&amp;ROW()),$D$5),"")</f>
      </c>
      <c r="E43" s="68"/>
      <c r="F43" s="68"/>
      <c r="G43" s="69"/>
      <c r="H43" s="70"/>
      <c r="I43" s="70"/>
      <c r="J43" s="76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7"/>
      <c r="AI43" s="76"/>
      <c r="AJ43" s="77"/>
      <c r="AK43" s="76"/>
      <c r="AL43" s="77"/>
      <c r="AM43" s="76"/>
      <c r="AN43" s="77"/>
      <c r="AO43" s="76"/>
      <c r="AP43" s="77"/>
      <c r="AQ43" s="76"/>
      <c r="AR43" s="77"/>
      <c r="AS43" s="78"/>
      <c r="AT43" s="79"/>
      <c r="AU43" s="41">
        <f t="shared" si="11"/>
      </c>
      <c r="AV43" s="42">
        <f t="shared" si="12"/>
        <v>0</v>
      </c>
      <c r="AW43" s="22">
        <f t="shared" si="13"/>
        <v>0</v>
      </c>
      <c r="AX43" s="22">
        <f t="shared" si="14"/>
        <v>0</v>
      </c>
      <c r="AY43" s="38">
        <f t="shared" si="15"/>
      </c>
      <c r="AZ43" s="93">
        <f t="shared" si="16"/>
      </c>
      <c r="BA43" s="39">
        <f t="shared" si="6"/>
      </c>
    </row>
    <row r="44" spans="1:53" ht="16.5" customHeight="1" hidden="1">
      <c r="A44" s="32">
        <v>39</v>
      </c>
      <c r="B44" s="33">
        <f ca="1">IF(H44="P",COUNTIF(H$6:INDIRECT("F"&amp;ROW()),"P"),"")</f>
      </c>
      <c r="C44" s="34">
        <f ca="1">IF(I44="J",COUNTIF(I$6:INDIRECT("G"&amp;ROW()),"J"),"")</f>
      </c>
      <c r="D44" s="35">
        <f ca="1">IF(G44=$D$5,COUNTIF(G$6:INDIRECT("I"&amp;ROW()),$D$5),"")</f>
      </c>
      <c r="E44" s="68"/>
      <c r="F44" s="68"/>
      <c r="G44" s="69"/>
      <c r="H44" s="70"/>
      <c r="I44" s="70"/>
      <c r="J44" s="76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7"/>
      <c r="AI44" s="76"/>
      <c r="AJ44" s="77"/>
      <c r="AK44" s="76"/>
      <c r="AL44" s="77"/>
      <c r="AM44" s="76"/>
      <c r="AN44" s="77"/>
      <c r="AO44" s="76"/>
      <c r="AP44" s="77"/>
      <c r="AQ44" s="76"/>
      <c r="AR44" s="77"/>
      <c r="AS44" s="78"/>
      <c r="AT44" s="79"/>
      <c r="AU44" s="41">
        <f t="shared" si="11"/>
      </c>
      <c r="AV44" s="42">
        <f t="shared" si="12"/>
        <v>0</v>
      </c>
      <c r="AW44" s="22">
        <f t="shared" si="13"/>
        <v>0</v>
      </c>
      <c r="AX44" s="22">
        <f t="shared" si="14"/>
        <v>0</v>
      </c>
      <c r="AY44" s="38">
        <f t="shared" si="15"/>
      </c>
      <c r="AZ44" s="93">
        <f t="shared" si="16"/>
      </c>
      <c r="BA44" s="39">
        <f t="shared" si="6"/>
      </c>
    </row>
    <row r="45" spans="1:53" ht="16.5" customHeight="1" hidden="1">
      <c r="A45" s="40">
        <v>40</v>
      </c>
      <c r="B45" s="33">
        <f ca="1">IF(H45="P",COUNTIF(H$6:INDIRECT("F"&amp;ROW()),"P"),"")</f>
      </c>
      <c r="C45" s="34">
        <f ca="1">IF(I45="J",COUNTIF(I$6:INDIRECT("G"&amp;ROW()),"J"),"")</f>
      </c>
      <c r="D45" s="35">
        <f ca="1">IF(G45=$D$5,COUNTIF(G$6:INDIRECT("I"&amp;ROW()),$D$5),"")</f>
      </c>
      <c r="E45" s="68"/>
      <c r="F45" s="68"/>
      <c r="G45" s="69"/>
      <c r="H45" s="70"/>
      <c r="I45" s="70"/>
      <c r="J45" s="76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7"/>
      <c r="AI45" s="76"/>
      <c r="AJ45" s="77"/>
      <c r="AK45" s="76"/>
      <c r="AL45" s="77"/>
      <c r="AM45" s="76"/>
      <c r="AN45" s="77"/>
      <c r="AO45" s="76"/>
      <c r="AP45" s="77"/>
      <c r="AQ45" s="76"/>
      <c r="AR45" s="77"/>
      <c r="AS45" s="78"/>
      <c r="AT45" s="79"/>
      <c r="AU45" s="41">
        <f t="shared" si="11"/>
      </c>
      <c r="AV45" s="42">
        <f t="shared" si="12"/>
        <v>0</v>
      </c>
      <c r="AW45" s="22">
        <f t="shared" si="13"/>
        <v>0</v>
      </c>
      <c r="AX45" s="22">
        <f t="shared" si="14"/>
        <v>0</v>
      </c>
      <c r="AY45" s="38">
        <f t="shared" si="15"/>
      </c>
      <c r="AZ45" s="93">
        <f t="shared" si="16"/>
      </c>
      <c r="BA45" s="39">
        <f t="shared" si="6"/>
      </c>
    </row>
    <row r="46" spans="1:53" ht="16.5" customHeight="1" hidden="1">
      <c r="A46" s="32">
        <v>41</v>
      </c>
      <c r="B46" s="33">
        <f ca="1">IF(H46="P",COUNTIF(H$6:INDIRECT("F"&amp;ROW()),"P"),"")</f>
      </c>
      <c r="C46" s="34">
        <f ca="1">IF(I46="J",COUNTIF(I$6:INDIRECT("G"&amp;ROW()),"J"),"")</f>
      </c>
      <c r="D46" s="35">
        <f ca="1">IF(G46=$D$5,COUNTIF(G$6:INDIRECT("I"&amp;ROW()),$D$5),"")</f>
      </c>
      <c r="E46" s="68"/>
      <c r="F46" s="68"/>
      <c r="G46" s="69"/>
      <c r="H46" s="70"/>
      <c r="I46" s="70"/>
      <c r="J46" s="76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7"/>
      <c r="AI46" s="76"/>
      <c r="AJ46" s="77"/>
      <c r="AK46" s="76"/>
      <c r="AL46" s="77"/>
      <c r="AM46" s="76"/>
      <c r="AN46" s="77"/>
      <c r="AO46" s="76"/>
      <c r="AP46" s="77"/>
      <c r="AQ46" s="76"/>
      <c r="AR46" s="77"/>
      <c r="AS46" s="78"/>
      <c r="AT46" s="79"/>
      <c r="AU46" s="41">
        <f t="shared" si="11"/>
      </c>
      <c r="AV46" s="42">
        <f t="shared" si="12"/>
        <v>0</v>
      </c>
      <c r="AW46" s="22">
        <f t="shared" si="13"/>
        <v>0</v>
      </c>
      <c r="AX46" s="22">
        <f t="shared" si="14"/>
        <v>0</v>
      </c>
      <c r="AY46" s="38">
        <f t="shared" si="15"/>
      </c>
      <c r="AZ46" s="93">
        <f t="shared" si="16"/>
      </c>
      <c r="BA46" s="39">
        <f t="shared" si="6"/>
      </c>
    </row>
    <row r="47" spans="1:53" ht="16.5" customHeight="1" hidden="1">
      <c r="A47" s="40">
        <v>42</v>
      </c>
      <c r="B47" s="33">
        <f ca="1">IF(H47="P",COUNTIF(H$6:INDIRECT("F"&amp;ROW()),"P"),"")</f>
      </c>
      <c r="C47" s="34">
        <f ca="1">IF(I47="J",COUNTIF(I$6:INDIRECT("G"&amp;ROW()),"J"),"")</f>
      </c>
      <c r="D47" s="35">
        <f ca="1">IF(G47=$D$5,COUNTIF(G$6:INDIRECT("I"&amp;ROW()),$D$5),"")</f>
      </c>
      <c r="E47" s="68"/>
      <c r="F47" s="68"/>
      <c r="G47" s="69"/>
      <c r="H47" s="70"/>
      <c r="I47" s="70"/>
      <c r="J47" s="76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7"/>
      <c r="AI47" s="76"/>
      <c r="AJ47" s="77"/>
      <c r="AK47" s="76"/>
      <c r="AL47" s="77"/>
      <c r="AM47" s="76"/>
      <c r="AN47" s="77"/>
      <c r="AO47" s="76"/>
      <c r="AP47" s="77"/>
      <c r="AQ47" s="76"/>
      <c r="AR47" s="77"/>
      <c r="AS47" s="78"/>
      <c r="AT47" s="79"/>
      <c r="AU47" s="41">
        <f t="shared" si="11"/>
      </c>
      <c r="AV47" s="42">
        <f t="shared" si="12"/>
        <v>0</v>
      </c>
      <c r="AW47" s="22">
        <f t="shared" si="13"/>
        <v>0</v>
      </c>
      <c r="AX47" s="22">
        <f t="shared" si="14"/>
        <v>0</v>
      </c>
      <c r="AY47" s="38">
        <f t="shared" si="15"/>
      </c>
      <c r="AZ47" s="93">
        <f t="shared" si="16"/>
      </c>
      <c r="BA47" s="39">
        <f t="shared" si="6"/>
      </c>
    </row>
    <row r="48" spans="1:53" ht="16.5" customHeight="1" hidden="1">
      <c r="A48" s="32">
        <v>43</v>
      </c>
      <c r="B48" s="33">
        <f ca="1">IF(H48="P",COUNTIF(H$6:INDIRECT("F"&amp;ROW()),"P"),"")</f>
      </c>
      <c r="C48" s="34">
        <f ca="1">IF(I48="J",COUNTIF(I$6:INDIRECT("G"&amp;ROW()),"J"),"")</f>
      </c>
      <c r="D48" s="35">
        <f ca="1">IF(G48=$D$5,COUNTIF(G$6:INDIRECT("I"&amp;ROW()),$D$5),"")</f>
      </c>
      <c r="E48" s="68"/>
      <c r="F48" s="68"/>
      <c r="G48" s="69"/>
      <c r="H48" s="70"/>
      <c r="I48" s="70"/>
      <c r="J48" s="76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7"/>
      <c r="AI48" s="76"/>
      <c r="AJ48" s="77"/>
      <c r="AK48" s="76"/>
      <c r="AL48" s="77"/>
      <c r="AM48" s="76"/>
      <c r="AN48" s="77"/>
      <c r="AO48" s="76"/>
      <c r="AP48" s="77"/>
      <c r="AQ48" s="76"/>
      <c r="AR48" s="77"/>
      <c r="AS48" s="78"/>
      <c r="AT48" s="79"/>
      <c r="AU48" s="41">
        <f t="shared" si="11"/>
      </c>
      <c r="AV48" s="42">
        <f t="shared" si="12"/>
        <v>0</v>
      </c>
      <c r="AW48" s="22">
        <f t="shared" si="13"/>
        <v>0</v>
      </c>
      <c r="AX48" s="22">
        <f t="shared" si="14"/>
        <v>0</v>
      </c>
      <c r="AY48" s="38">
        <f t="shared" si="15"/>
      </c>
      <c r="AZ48" s="93">
        <f t="shared" si="16"/>
      </c>
      <c r="BA48" s="39">
        <f t="shared" si="6"/>
      </c>
    </row>
    <row r="49" spans="1:53" ht="16.5" customHeight="1" hidden="1">
      <c r="A49" s="40">
        <v>44</v>
      </c>
      <c r="B49" s="33">
        <f ca="1">IF(H49="P",COUNTIF(H$6:INDIRECT("F"&amp;ROW()),"P"),"")</f>
      </c>
      <c r="C49" s="34">
        <f ca="1">IF(I49="J",COUNTIF(I$6:INDIRECT("G"&amp;ROW()),"J"),"")</f>
      </c>
      <c r="D49" s="35">
        <f ca="1">IF(G49=$D$5,COUNTIF(G$6:INDIRECT("I"&amp;ROW()),$D$5),"")</f>
      </c>
      <c r="E49" s="68"/>
      <c r="F49" s="68"/>
      <c r="G49" s="69"/>
      <c r="H49" s="70"/>
      <c r="I49" s="70"/>
      <c r="J49" s="76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7"/>
      <c r="AI49" s="76"/>
      <c r="AJ49" s="77"/>
      <c r="AK49" s="76"/>
      <c r="AL49" s="77"/>
      <c r="AM49" s="76"/>
      <c r="AN49" s="77"/>
      <c r="AO49" s="76"/>
      <c r="AP49" s="77"/>
      <c r="AQ49" s="76"/>
      <c r="AR49" s="77"/>
      <c r="AS49" s="78"/>
      <c r="AT49" s="79"/>
      <c r="AU49" s="41">
        <f t="shared" si="11"/>
      </c>
      <c r="AV49" s="42">
        <f t="shared" si="12"/>
        <v>0</v>
      </c>
      <c r="AW49" s="22">
        <f t="shared" si="13"/>
        <v>0</v>
      </c>
      <c r="AX49" s="22">
        <f t="shared" si="14"/>
        <v>0</v>
      </c>
      <c r="AY49" s="38">
        <f t="shared" si="15"/>
      </c>
      <c r="AZ49" s="93">
        <f t="shared" si="16"/>
      </c>
      <c r="BA49" s="39">
        <f t="shared" si="6"/>
      </c>
    </row>
    <row r="50" spans="1:53" ht="16.5" customHeight="1" hidden="1">
      <c r="A50" s="32">
        <v>45</v>
      </c>
      <c r="B50" s="33">
        <f ca="1">IF(H50="P",COUNTIF(H$6:INDIRECT("F"&amp;ROW()),"P"),"")</f>
      </c>
      <c r="C50" s="34">
        <f ca="1">IF(I50="J",COUNTIF(I$6:INDIRECT("G"&amp;ROW()),"J"),"")</f>
      </c>
      <c r="D50" s="35">
        <f ca="1">IF(G50=$D$5,COUNTIF(G$6:INDIRECT("I"&amp;ROW()),$D$5),"")</f>
      </c>
      <c r="E50" s="82"/>
      <c r="F50" s="68"/>
      <c r="G50" s="69"/>
      <c r="H50" s="70"/>
      <c r="I50" s="70"/>
      <c r="J50" s="76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7"/>
      <c r="AI50" s="76"/>
      <c r="AJ50" s="77"/>
      <c r="AK50" s="76"/>
      <c r="AL50" s="77"/>
      <c r="AM50" s="76"/>
      <c r="AN50" s="77"/>
      <c r="AO50" s="76"/>
      <c r="AP50" s="77"/>
      <c r="AQ50" s="76"/>
      <c r="AR50" s="77"/>
      <c r="AS50" s="78"/>
      <c r="AT50" s="79"/>
      <c r="AU50" s="41">
        <f t="shared" si="11"/>
      </c>
      <c r="AV50" s="42">
        <f t="shared" si="12"/>
        <v>0</v>
      </c>
      <c r="AW50" s="22">
        <f t="shared" si="13"/>
        <v>0</v>
      </c>
      <c r="AX50" s="22">
        <f t="shared" si="14"/>
        <v>0</v>
      </c>
      <c r="AY50" s="38">
        <f t="shared" si="15"/>
      </c>
      <c r="AZ50" s="93">
        <f t="shared" si="16"/>
      </c>
      <c r="BA50" s="39">
        <f t="shared" si="6"/>
      </c>
    </row>
    <row r="51" spans="1:53" ht="16.5" customHeight="1" hidden="1">
      <c r="A51" s="40">
        <v>46</v>
      </c>
      <c r="B51" s="33">
        <f ca="1">IF(H51="P",COUNTIF(H$6:INDIRECT("F"&amp;ROW()),"P"),"")</f>
      </c>
      <c r="C51" s="34">
        <f ca="1">IF(I51="J",COUNTIF(I$6:INDIRECT("G"&amp;ROW()),"J"),"")</f>
      </c>
      <c r="D51" s="35">
        <f ca="1">IF(G51=$D$5,COUNTIF(G$6:INDIRECT("I"&amp;ROW()),$D$5),"")</f>
      </c>
      <c r="E51" s="83"/>
      <c r="F51" s="84"/>
      <c r="G51" s="85"/>
      <c r="H51" s="86"/>
      <c r="I51" s="86"/>
      <c r="J51" s="65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70"/>
      <c r="AD51" s="70"/>
      <c r="AE51" s="70"/>
      <c r="AF51" s="70"/>
      <c r="AG51" s="70"/>
      <c r="AH51" s="77"/>
      <c r="AI51" s="76"/>
      <c r="AJ51" s="77"/>
      <c r="AK51" s="76"/>
      <c r="AL51" s="77"/>
      <c r="AM51" s="76"/>
      <c r="AN51" s="77"/>
      <c r="AO51" s="76"/>
      <c r="AP51" s="77"/>
      <c r="AQ51" s="76"/>
      <c r="AR51" s="77"/>
      <c r="AS51" s="78"/>
      <c r="AT51" s="79"/>
      <c r="AU51" s="41">
        <f t="shared" si="11"/>
      </c>
      <c r="AV51" s="42">
        <f t="shared" si="12"/>
        <v>0</v>
      </c>
      <c r="AW51" s="22">
        <f t="shared" si="13"/>
        <v>0</v>
      </c>
      <c r="AX51" s="22">
        <f t="shared" si="14"/>
        <v>0</v>
      </c>
      <c r="AY51" s="38">
        <f t="shared" si="15"/>
      </c>
      <c r="AZ51" s="93">
        <f t="shared" si="16"/>
      </c>
      <c r="BA51" s="39">
        <f t="shared" si="6"/>
      </c>
    </row>
    <row r="52" spans="1:53" ht="16.5" customHeight="1" hidden="1">
      <c r="A52" s="32">
        <v>47</v>
      </c>
      <c r="B52" s="33">
        <f ca="1">IF(H52="P",COUNTIF(H$6:INDIRECT("F"&amp;ROW()),"P"),"")</f>
      </c>
      <c r="C52" s="34">
        <f ca="1">IF(I52="J",COUNTIF(I$6:INDIRECT("G"&amp;ROW()),"J"),"")</f>
      </c>
      <c r="D52" s="35">
        <f ca="1">IF(G52=$D$5,COUNTIF(G$6:INDIRECT("I"&amp;ROW()),$D$5),"")</f>
      </c>
      <c r="E52" s="83"/>
      <c r="F52" s="84"/>
      <c r="G52" s="85"/>
      <c r="H52" s="86"/>
      <c r="I52" s="86"/>
      <c r="J52" s="65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70"/>
      <c r="AD52" s="70"/>
      <c r="AE52" s="70"/>
      <c r="AF52" s="70"/>
      <c r="AG52" s="70"/>
      <c r="AH52" s="77"/>
      <c r="AI52" s="76"/>
      <c r="AJ52" s="77"/>
      <c r="AK52" s="76"/>
      <c r="AL52" s="77"/>
      <c r="AM52" s="76"/>
      <c r="AN52" s="77"/>
      <c r="AO52" s="76"/>
      <c r="AP52" s="77"/>
      <c r="AQ52" s="76"/>
      <c r="AR52" s="77"/>
      <c r="AS52" s="78"/>
      <c r="AT52" s="79"/>
      <c r="AU52" s="41">
        <f t="shared" si="11"/>
      </c>
      <c r="AV52" s="42">
        <f t="shared" si="12"/>
        <v>0</v>
      </c>
      <c r="AW52" s="22">
        <f t="shared" si="13"/>
        <v>0</v>
      </c>
      <c r="AX52" s="22">
        <f t="shared" si="14"/>
        <v>0</v>
      </c>
      <c r="AY52" s="38">
        <f t="shared" si="15"/>
      </c>
      <c r="AZ52" s="93">
        <f t="shared" si="16"/>
      </c>
      <c r="BA52" s="39">
        <f t="shared" si="6"/>
      </c>
    </row>
    <row r="53" spans="1:53" ht="16.5" customHeight="1" hidden="1">
      <c r="A53" s="40">
        <v>48</v>
      </c>
      <c r="B53" s="33">
        <f ca="1">IF(H53="P",COUNTIF(H$6:INDIRECT("F"&amp;ROW()),"P"),"")</f>
      </c>
      <c r="C53" s="34">
        <f ca="1">IF(I53="J",COUNTIF(I$6:INDIRECT("G"&amp;ROW()),"J"),"")</f>
      </c>
      <c r="D53" s="35">
        <f ca="1">IF(G53=$D$5,COUNTIF(G$6:INDIRECT("I"&amp;ROW()),$D$5),"")</f>
      </c>
      <c r="E53" s="83"/>
      <c r="F53" s="84"/>
      <c r="G53" s="85"/>
      <c r="H53" s="86"/>
      <c r="I53" s="86"/>
      <c r="J53" s="65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70"/>
      <c r="AD53" s="70"/>
      <c r="AE53" s="70"/>
      <c r="AF53" s="70"/>
      <c r="AG53" s="70"/>
      <c r="AH53" s="77"/>
      <c r="AI53" s="76"/>
      <c r="AJ53" s="77"/>
      <c r="AK53" s="76"/>
      <c r="AL53" s="77"/>
      <c r="AM53" s="76"/>
      <c r="AN53" s="77"/>
      <c r="AO53" s="76"/>
      <c r="AP53" s="77"/>
      <c r="AQ53" s="76"/>
      <c r="AR53" s="77"/>
      <c r="AS53" s="78"/>
      <c r="AT53" s="79"/>
      <c r="AU53" s="41">
        <f t="shared" si="11"/>
      </c>
      <c r="AV53" s="42">
        <f t="shared" si="12"/>
        <v>0</v>
      </c>
      <c r="AW53" s="22">
        <f t="shared" si="13"/>
        <v>0</v>
      </c>
      <c r="AX53" s="22">
        <f t="shared" si="14"/>
        <v>0</v>
      </c>
      <c r="AY53" s="38">
        <f t="shared" si="15"/>
      </c>
      <c r="AZ53" s="93">
        <f t="shared" si="16"/>
      </c>
      <c r="BA53" s="39">
        <f t="shared" si="6"/>
      </c>
    </row>
    <row r="54" spans="1:53" ht="16.5" customHeight="1" hidden="1">
      <c r="A54" s="32">
        <v>49</v>
      </c>
      <c r="B54" s="33">
        <f ca="1">IF(H54="P",COUNTIF(H$6:INDIRECT("F"&amp;ROW()),"P"),"")</f>
      </c>
      <c r="C54" s="34">
        <f ca="1">IF(I54="J",COUNTIF(I$6:INDIRECT("G"&amp;ROW()),"J"),"")</f>
      </c>
      <c r="D54" s="35">
        <f ca="1">IF(G54=$D$5,COUNTIF(G$6:INDIRECT("I"&amp;ROW()),$D$5),"")</f>
      </c>
      <c r="E54" s="83"/>
      <c r="F54" s="84"/>
      <c r="G54" s="85"/>
      <c r="H54" s="86"/>
      <c r="I54" s="86"/>
      <c r="J54" s="65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70"/>
      <c r="AD54" s="70"/>
      <c r="AE54" s="70"/>
      <c r="AF54" s="70"/>
      <c r="AG54" s="70"/>
      <c r="AH54" s="77"/>
      <c r="AI54" s="76"/>
      <c r="AJ54" s="77"/>
      <c r="AK54" s="76"/>
      <c r="AL54" s="77"/>
      <c r="AM54" s="76"/>
      <c r="AN54" s="77"/>
      <c r="AO54" s="76"/>
      <c r="AP54" s="77"/>
      <c r="AQ54" s="76"/>
      <c r="AR54" s="77"/>
      <c r="AS54" s="78"/>
      <c r="AT54" s="79"/>
      <c r="AU54" s="41">
        <f t="shared" si="11"/>
      </c>
      <c r="AV54" s="42">
        <f t="shared" si="12"/>
        <v>0</v>
      </c>
      <c r="AW54" s="22">
        <f t="shared" si="13"/>
        <v>0</v>
      </c>
      <c r="AX54" s="22">
        <f t="shared" si="14"/>
        <v>0</v>
      </c>
      <c r="AY54" s="38">
        <f t="shared" si="15"/>
      </c>
      <c r="AZ54" s="93">
        <f t="shared" si="16"/>
      </c>
      <c r="BA54" s="39">
        <f t="shared" si="6"/>
      </c>
    </row>
    <row r="55" spans="1:53" ht="16.5" customHeight="1" hidden="1" thickBot="1">
      <c r="A55" s="43">
        <v>50</v>
      </c>
      <c r="B55" s="44">
        <f ca="1">IF(H55="P",COUNTIF(H$6:INDIRECT("F"&amp;ROW()),"P"),"")</f>
      </c>
      <c r="C55" s="45">
        <f ca="1">IF(I55="J",COUNTIF(I$6:INDIRECT("G"&amp;ROW()),"J"),"")</f>
      </c>
      <c r="D55" s="35">
        <f ca="1">IF(G55=$D$5,COUNTIF(G$6:INDIRECT("I"&amp;ROW()),$D$5),"")</f>
      </c>
      <c r="E55" s="66"/>
      <c r="F55" s="67"/>
      <c r="G55" s="87"/>
      <c r="H55" s="88"/>
      <c r="I55" s="88"/>
      <c r="J55" s="89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90"/>
      <c r="AI55" s="89"/>
      <c r="AJ55" s="90"/>
      <c r="AK55" s="89"/>
      <c r="AL55" s="90"/>
      <c r="AM55" s="89"/>
      <c r="AN55" s="90"/>
      <c r="AO55" s="89"/>
      <c r="AP55" s="90"/>
      <c r="AQ55" s="89"/>
      <c r="AR55" s="90"/>
      <c r="AS55" s="91"/>
      <c r="AT55" s="92"/>
      <c r="AU55" s="46">
        <f t="shared" si="11"/>
      </c>
      <c r="AV55" s="47">
        <f t="shared" si="12"/>
        <v>0</v>
      </c>
      <c r="AW55" s="23">
        <f t="shared" si="13"/>
        <v>0</v>
      </c>
      <c r="AX55" s="23">
        <f t="shared" si="14"/>
        <v>0</v>
      </c>
      <c r="AY55" s="38">
        <f t="shared" si="15"/>
      </c>
      <c r="AZ55" s="93">
        <f t="shared" si="16"/>
      </c>
      <c r="BA55" s="39">
        <f t="shared" si="6"/>
      </c>
    </row>
    <row r="56" spans="1:52" s="24" customFormat="1" ht="16.5" customHeight="1">
      <c r="A56" s="58"/>
      <c r="B56" s="58"/>
      <c r="C56" s="58"/>
      <c r="D56" s="58"/>
      <c r="E56" s="58"/>
      <c r="F56" s="58"/>
      <c r="G56" s="59" t="s">
        <v>17</v>
      </c>
      <c r="H56" s="58"/>
      <c r="I56" s="58"/>
      <c r="J56" s="58">
        <f aca="true" t="shared" si="17" ref="J56:AI56">COUNTIF(J6:J55,J4)</f>
        <v>0</v>
      </c>
      <c r="K56" s="58">
        <f t="shared" si="17"/>
        <v>0</v>
      </c>
      <c r="L56" s="58">
        <f t="shared" si="17"/>
        <v>0</v>
      </c>
      <c r="M56" s="58">
        <f t="shared" si="17"/>
        <v>0</v>
      </c>
      <c r="N56" s="58">
        <f t="shared" si="17"/>
        <v>0</v>
      </c>
      <c r="O56" s="58">
        <f t="shared" si="17"/>
        <v>0</v>
      </c>
      <c r="P56" s="58">
        <f t="shared" si="17"/>
        <v>0</v>
      </c>
      <c r="Q56" s="58">
        <f t="shared" si="17"/>
        <v>0</v>
      </c>
      <c r="R56" s="58">
        <f t="shared" si="17"/>
        <v>0</v>
      </c>
      <c r="S56" s="58">
        <f t="shared" si="17"/>
        <v>0</v>
      </c>
      <c r="T56" s="58">
        <f t="shared" si="17"/>
        <v>0</v>
      </c>
      <c r="U56" s="58">
        <f t="shared" si="17"/>
        <v>0</v>
      </c>
      <c r="V56" s="58">
        <f t="shared" si="17"/>
        <v>0</v>
      </c>
      <c r="W56" s="58">
        <f t="shared" si="17"/>
        <v>0</v>
      </c>
      <c r="X56" s="58">
        <f t="shared" si="17"/>
        <v>0</v>
      </c>
      <c r="Y56" s="58">
        <f t="shared" si="17"/>
        <v>0</v>
      </c>
      <c r="Z56" s="58">
        <f t="shared" si="17"/>
        <v>0</v>
      </c>
      <c r="AA56" s="58">
        <f t="shared" si="17"/>
        <v>0</v>
      </c>
      <c r="AB56" s="58">
        <f t="shared" si="17"/>
        <v>0</v>
      </c>
      <c r="AC56" s="58">
        <f t="shared" si="17"/>
        <v>0</v>
      </c>
      <c r="AD56" s="58">
        <f t="shared" si="17"/>
        <v>0</v>
      </c>
      <c r="AE56" s="58">
        <f t="shared" si="17"/>
        <v>0</v>
      </c>
      <c r="AF56" s="58">
        <f t="shared" si="17"/>
        <v>0</v>
      </c>
      <c r="AG56" s="58">
        <f t="shared" si="17"/>
        <v>0</v>
      </c>
      <c r="AH56" s="58">
        <f t="shared" si="17"/>
        <v>0</v>
      </c>
      <c r="AI56" s="102">
        <f t="shared" si="17"/>
        <v>0</v>
      </c>
      <c r="AJ56" s="102"/>
      <c r="AK56" s="102">
        <f>COUNTIF(AK6:AK55,AK4)</f>
        <v>0</v>
      </c>
      <c r="AL56" s="102"/>
      <c r="AM56" s="102">
        <f>COUNTIF(AM6:AM55,AM4)</f>
        <v>0</v>
      </c>
      <c r="AN56" s="102"/>
      <c r="AO56" s="102">
        <f>COUNTIF(AO6:AO55,AO4)</f>
        <v>0</v>
      </c>
      <c r="AP56" s="102"/>
      <c r="AQ56" s="102">
        <f>COUNTIF(AQ6:AQ55,AQ4)</f>
        <v>0</v>
      </c>
      <c r="AR56" s="102"/>
      <c r="AS56" s="61"/>
      <c r="AT56" s="61"/>
      <c r="AU56" s="62"/>
      <c r="AV56" s="60"/>
      <c r="AW56" s="60"/>
      <c r="AX56" s="60"/>
      <c r="AY56" s="38"/>
      <c r="AZ56" s="53"/>
    </row>
    <row r="57" spans="1:52" s="24" customFormat="1" ht="16.5" customHeight="1">
      <c r="A57" s="48"/>
      <c r="B57" s="48"/>
      <c r="C57" s="48"/>
      <c r="D57" s="48"/>
      <c r="E57" s="48"/>
      <c r="F57" s="48"/>
      <c r="G57" s="49" t="s">
        <v>18</v>
      </c>
      <c r="H57" s="48"/>
      <c r="I57" s="48"/>
      <c r="J57" s="48">
        <f aca="true" t="shared" si="18" ref="J57:AI57">COUNTA(J6:J55)</f>
        <v>0</v>
      </c>
      <c r="K57" s="48">
        <f t="shared" si="18"/>
        <v>0</v>
      </c>
      <c r="L57" s="48">
        <f t="shared" si="18"/>
        <v>0</v>
      </c>
      <c r="M57" s="48">
        <f t="shared" si="18"/>
        <v>0</v>
      </c>
      <c r="N57" s="48">
        <f t="shared" si="18"/>
        <v>0</v>
      </c>
      <c r="O57" s="48">
        <f t="shared" si="18"/>
        <v>0</v>
      </c>
      <c r="P57" s="48">
        <f t="shared" si="18"/>
        <v>0</v>
      </c>
      <c r="Q57" s="48">
        <f t="shared" si="18"/>
        <v>0</v>
      </c>
      <c r="R57" s="48">
        <f t="shared" si="18"/>
        <v>0</v>
      </c>
      <c r="S57" s="48">
        <f t="shared" si="18"/>
        <v>0</v>
      </c>
      <c r="T57" s="48">
        <f t="shared" si="18"/>
        <v>0</v>
      </c>
      <c r="U57" s="48">
        <f t="shared" si="18"/>
        <v>0</v>
      </c>
      <c r="V57" s="48">
        <f t="shared" si="18"/>
        <v>0</v>
      </c>
      <c r="W57" s="48">
        <f t="shared" si="18"/>
        <v>0</v>
      </c>
      <c r="X57" s="48">
        <f t="shared" si="18"/>
        <v>0</v>
      </c>
      <c r="Y57" s="48">
        <f t="shared" si="18"/>
        <v>0</v>
      </c>
      <c r="Z57" s="48">
        <f t="shared" si="18"/>
        <v>0</v>
      </c>
      <c r="AA57" s="48">
        <f t="shared" si="18"/>
        <v>0</v>
      </c>
      <c r="AB57" s="48">
        <f t="shared" si="18"/>
        <v>0</v>
      </c>
      <c r="AC57" s="48">
        <f t="shared" si="18"/>
        <v>0</v>
      </c>
      <c r="AD57" s="48">
        <f t="shared" si="18"/>
        <v>0</v>
      </c>
      <c r="AE57" s="48">
        <f t="shared" si="18"/>
        <v>0</v>
      </c>
      <c r="AF57" s="48">
        <f t="shared" si="18"/>
        <v>0</v>
      </c>
      <c r="AG57" s="48">
        <f t="shared" si="18"/>
        <v>0</v>
      </c>
      <c r="AH57" s="48">
        <f t="shared" si="18"/>
        <v>0</v>
      </c>
      <c r="AI57" s="99">
        <f t="shared" si="18"/>
        <v>0</v>
      </c>
      <c r="AJ57" s="99"/>
      <c r="AK57" s="99">
        <f>COUNTA(AK6:AK55)</f>
        <v>0</v>
      </c>
      <c r="AL57" s="99"/>
      <c r="AM57" s="99">
        <f>COUNTA(AM6:AM55)</f>
        <v>0</v>
      </c>
      <c r="AN57" s="99"/>
      <c r="AO57" s="99">
        <f>COUNTA(AO6:AO55)</f>
        <v>0</v>
      </c>
      <c r="AP57" s="99"/>
      <c r="AQ57" s="99">
        <f>COUNTA(AQ6:AQ55)</f>
        <v>0</v>
      </c>
      <c r="AR57" s="99"/>
      <c r="AS57" s="51"/>
      <c r="AT57" s="51"/>
      <c r="AU57" s="52"/>
      <c r="AV57" s="50"/>
      <c r="AW57" s="50"/>
      <c r="AX57" s="50"/>
      <c r="AY57" s="38"/>
      <c r="AZ57" s="53"/>
    </row>
    <row r="58" spans="1:52" s="24" customFormat="1" ht="16.5" customHeight="1">
      <c r="A58" s="48"/>
      <c r="B58" s="48"/>
      <c r="C58" s="48"/>
      <c r="D58" s="48"/>
      <c r="E58" s="48"/>
      <c r="F58" s="48"/>
      <c r="G58" s="49" t="s">
        <v>19</v>
      </c>
      <c r="H58" s="48"/>
      <c r="I58" s="48"/>
      <c r="J58" s="54">
        <f aca="true" t="shared" si="19" ref="J58:AI58">IF(J57&lt;&gt;0,100*(J57-J56)/J57,0)</f>
        <v>0</v>
      </c>
      <c r="K58" s="54">
        <f t="shared" si="19"/>
        <v>0</v>
      </c>
      <c r="L58" s="54">
        <f t="shared" si="19"/>
        <v>0</v>
      </c>
      <c r="M58" s="54">
        <f t="shared" si="19"/>
        <v>0</v>
      </c>
      <c r="N58" s="54">
        <f t="shared" si="19"/>
        <v>0</v>
      </c>
      <c r="O58" s="54">
        <f t="shared" si="19"/>
        <v>0</v>
      </c>
      <c r="P58" s="54">
        <f t="shared" si="19"/>
        <v>0</v>
      </c>
      <c r="Q58" s="54">
        <f t="shared" si="19"/>
        <v>0</v>
      </c>
      <c r="R58" s="54">
        <f t="shared" si="19"/>
        <v>0</v>
      </c>
      <c r="S58" s="54">
        <f t="shared" si="19"/>
        <v>0</v>
      </c>
      <c r="T58" s="54">
        <f t="shared" si="19"/>
        <v>0</v>
      </c>
      <c r="U58" s="54">
        <f t="shared" si="19"/>
        <v>0</v>
      </c>
      <c r="V58" s="54">
        <f t="shared" si="19"/>
        <v>0</v>
      </c>
      <c r="W58" s="54">
        <f t="shared" si="19"/>
        <v>0</v>
      </c>
      <c r="X58" s="54">
        <f t="shared" si="19"/>
        <v>0</v>
      </c>
      <c r="Y58" s="54">
        <f t="shared" si="19"/>
        <v>0</v>
      </c>
      <c r="Z58" s="54">
        <f t="shared" si="19"/>
        <v>0</v>
      </c>
      <c r="AA58" s="54">
        <f t="shared" si="19"/>
        <v>0</v>
      </c>
      <c r="AB58" s="54">
        <f t="shared" si="19"/>
        <v>0</v>
      </c>
      <c r="AC58" s="54">
        <f t="shared" si="19"/>
        <v>0</v>
      </c>
      <c r="AD58" s="54">
        <f t="shared" si="19"/>
        <v>0</v>
      </c>
      <c r="AE58" s="54">
        <f t="shared" si="19"/>
        <v>0</v>
      </c>
      <c r="AF58" s="54">
        <f t="shared" si="19"/>
        <v>0</v>
      </c>
      <c r="AG58" s="54">
        <f t="shared" si="19"/>
        <v>0</v>
      </c>
      <c r="AH58" s="54">
        <f t="shared" si="19"/>
        <v>0</v>
      </c>
      <c r="AI58" s="101">
        <f t="shared" si="19"/>
        <v>0</v>
      </c>
      <c r="AJ58" s="101"/>
      <c r="AK58" s="101">
        <f>IF(AK57&lt;&gt;0,100*(AK57-AK56)/AK57,0)</f>
        <v>0</v>
      </c>
      <c r="AL58" s="101"/>
      <c r="AM58" s="101">
        <f>IF(AM57&lt;&gt;0,100*(AM57-AM56)/AM57,0)</f>
        <v>0</v>
      </c>
      <c r="AN58" s="101"/>
      <c r="AO58" s="101">
        <f>IF(AO57&lt;&gt;0,100*(AO57-AO56)/AO57,0)</f>
        <v>0</v>
      </c>
      <c r="AP58" s="101"/>
      <c r="AQ58" s="101">
        <f>IF(AQ57&lt;&gt;0,100*(AQ57-AQ56)/AQ57,0)</f>
        <v>0</v>
      </c>
      <c r="AR58" s="101"/>
      <c r="AS58" s="51"/>
      <c r="AT58" s="51"/>
      <c r="AU58" s="52"/>
      <c r="AV58" s="50"/>
      <c r="AW58" s="50"/>
      <c r="AX58" s="50"/>
      <c r="AY58" s="38"/>
      <c r="AZ58" s="53"/>
    </row>
    <row r="60" spans="7:44" ht="16.5" customHeight="1">
      <c r="G60" s="24" t="s">
        <v>0</v>
      </c>
      <c r="J60" s="24">
        <f aca="true" t="shared" si="20" ref="J60:AH60">COUNTIF(J6:J55,$G$60)</f>
        <v>0</v>
      </c>
      <c r="K60" s="24">
        <f t="shared" si="20"/>
        <v>0</v>
      </c>
      <c r="L60" s="24">
        <f t="shared" si="20"/>
        <v>0</v>
      </c>
      <c r="M60" s="24">
        <f t="shared" si="20"/>
        <v>0</v>
      </c>
      <c r="N60" s="24">
        <f t="shared" si="20"/>
        <v>0</v>
      </c>
      <c r="O60" s="24">
        <f t="shared" si="20"/>
        <v>0</v>
      </c>
      <c r="P60" s="24">
        <f t="shared" si="20"/>
        <v>0</v>
      </c>
      <c r="Q60" s="24">
        <f t="shared" si="20"/>
        <v>0</v>
      </c>
      <c r="R60" s="24">
        <f t="shared" si="20"/>
        <v>0</v>
      </c>
      <c r="S60" s="24">
        <f t="shared" si="20"/>
        <v>0</v>
      </c>
      <c r="T60" s="24">
        <f t="shared" si="20"/>
        <v>0</v>
      </c>
      <c r="U60" s="24">
        <f t="shared" si="20"/>
        <v>0</v>
      </c>
      <c r="V60" s="24">
        <f t="shared" si="20"/>
        <v>0</v>
      </c>
      <c r="W60" s="24">
        <f t="shared" si="20"/>
        <v>0</v>
      </c>
      <c r="X60" s="24">
        <f t="shared" si="20"/>
        <v>0</v>
      </c>
      <c r="Y60" s="24">
        <f t="shared" si="20"/>
        <v>0</v>
      </c>
      <c r="Z60" s="24">
        <f t="shared" si="20"/>
        <v>0</v>
      </c>
      <c r="AA60" s="24">
        <f t="shared" si="20"/>
        <v>0</v>
      </c>
      <c r="AB60" s="24">
        <f t="shared" si="20"/>
        <v>0</v>
      </c>
      <c r="AC60" s="24">
        <f t="shared" si="20"/>
        <v>0</v>
      </c>
      <c r="AD60" s="24">
        <f t="shared" si="20"/>
        <v>0</v>
      </c>
      <c r="AE60" s="24">
        <f t="shared" si="20"/>
        <v>0</v>
      </c>
      <c r="AF60" s="24">
        <f t="shared" si="20"/>
        <v>0</v>
      </c>
      <c r="AG60" s="24">
        <f t="shared" si="20"/>
        <v>0</v>
      </c>
      <c r="AH60" s="24">
        <f t="shared" si="20"/>
        <v>0</v>
      </c>
      <c r="AI60" s="100">
        <f aca="true" t="shared" si="21" ref="AI60:AI65">COUNTIF(AI$6:AI$55,$G60)</f>
        <v>0</v>
      </c>
      <c r="AJ60" s="100"/>
      <c r="AK60" s="100">
        <f aca="true" t="shared" si="22" ref="AK60:AK65">COUNTIF(AK$6:AK$55,$G60)</f>
        <v>0</v>
      </c>
      <c r="AL60" s="100"/>
      <c r="AM60" s="100">
        <f aca="true" t="shared" si="23" ref="AM60:AM65">COUNTIF(AM$6:AM$55,$G60)</f>
        <v>0</v>
      </c>
      <c r="AN60" s="100"/>
      <c r="AO60" s="100">
        <f aca="true" t="shared" si="24" ref="AO60:AO65">COUNTIF(AO$6:AO$55,$G60)</f>
        <v>0</v>
      </c>
      <c r="AP60" s="100"/>
      <c r="AQ60" s="100">
        <f aca="true" t="shared" si="25" ref="AQ60:AQ65">COUNTIF(AQ$6:AQ$55,$G60)</f>
        <v>0</v>
      </c>
      <c r="AR60" s="100"/>
    </row>
    <row r="61" spans="7:44" ht="16.5" customHeight="1">
      <c r="G61" s="24" t="s">
        <v>1</v>
      </c>
      <c r="J61" s="24">
        <f aca="true" t="shared" si="26" ref="J61:AH61">COUNTIF(J6:J55,$G$61)</f>
        <v>0</v>
      </c>
      <c r="K61" s="24">
        <f t="shared" si="26"/>
        <v>0</v>
      </c>
      <c r="L61" s="24">
        <f t="shared" si="26"/>
        <v>0</v>
      </c>
      <c r="M61" s="24">
        <f t="shared" si="26"/>
        <v>0</v>
      </c>
      <c r="N61" s="24">
        <f t="shared" si="26"/>
        <v>0</v>
      </c>
      <c r="O61" s="24">
        <f t="shared" si="26"/>
        <v>0</v>
      </c>
      <c r="P61" s="24">
        <f t="shared" si="26"/>
        <v>0</v>
      </c>
      <c r="Q61" s="24">
        <f t="shared" si="26"/>
        <v>0</v>
      </c>
      <c r="R61" s="24">
        <f t="shared" si="26"/>
        <v>0</v>
      </c>
      <c r="S61" s="24">
        <f t="shared" si="26"/>
        <v>0</v>
      </c>
      <c r="T61" s="24">
        <f t="shared" si="26"/>
        <v>0</v>
      </c>
      <c r="U61" s="24">
        <f t="shared" si="26"/>
        <v>0</v>
      </c>
      <c r="V61" s="24">
        <f t="shared" si="26"/>
        <v>0</v>
      </c>
      <c r="W61" s="24">
        <f t="shared" si="26"/>
        <v>0</v>
      </c>
      <c r="X61" s="24">
        <f t="shared" si="26"/>
        <v>0</v>
      </c>
      <c r="Y61" s="24">
        <f t="shared" si="26"/>
        <v>0</v>
      </c>
      <c r="Z61" s="24">
        <f t="shared" si="26"/>
        <v>0</v>
      </c>
      <c r="AA61" s="24">
        <f t="shared" si="26"/>
        <v>0</v>
      </c>
      <c r="AB61" s="24">
        <f t="shared" si="26"/>
        <v>0</v>
      </c>
      <c r="AC61" s="24">
        <f t="shared" si="26"/>
        <v>0</v>
      </c>
      <c r="AD61" s="24">
        <f t="shared" si="26"/>
        <v>0</v>
      </c>
      <c r="AE61" s="24">
        <f t="shared" si="26"/>
        <v>0</v>
      </c>
      <c r="AF61" s="24">
        <f t="shared" si="26"/>
        <v>0</v>
      </c>
      <c r="AG61" s="24">
        <f t="shared" si="26"/>
        <v>0</v>
      </c>
      <c r="AH61" s="24">
        <f t="shared" si="26"/>
        <v>0</v>
      </c>
      <c r="AI61" s="100">
        <f t="shared" si="21"/>
        <v>0</v>
      </c>
      <c r="AJ61" s="100"/>
      <c r="AK61" s="100">
        <f t="shared" si="22"/>
        <v>0</v>
      </c>
      <c r="AL61" s="100"/>
      <c r="AM61" s="100">
        <f t="shared" si="23"/>
        <v>0</v>
      </c>
      <c r="AN61" s="100"/>
      <c r="AO61" s="100">
        <f t="shared" si="24"/>
        <v>0</v>
      </c>
      <c r="AP61" s="100"/>
      <c r="AQ61" s="100">
        <f t="shared" si="25"/>
        <v>0</v>
      </c>
      <c r="AR61" s="100"/>
    </row>
    <row r="62" spans="7:44" ht="16.5" customHeight="1">
      <c r="G62" s="24" t="s">
        <v>14</v>
      </c>
      <c r="J62" s="24">
        <f aca="true" t="shared" si="27" ref="J62:AH62">COUNTIF(J6:J55,$G$62)</f>
        <v>0</v>
      </c>
      <c r="K62" s="24">
        <f t="shared" si="27"/>
        <v>0</v>
      </c>
      <c r="L62" s="24">
        <f t="shared" si="27"/>
        <v>0</v>
      </c>
      <c r="M62" s="24">
        <f t="shared" si="27"/>
        <v>0</v>
      </c>
      <c r="N62" s="24">
        <f t="shared" si="27"/>
        <v>0</v>
      </c>
      <c r="O62" s="24">
        <f t="shared" si="27"/>
        <v>0</v>
      </c>
      <c r="P62" s="24">
        <f t="shared" si="27"/>
        <v>0</v>
      </c>
      <c r="Q62" s="24">
        <f t="shared" si="27"/>
        <v>0</v>
      </c>
      <c r="R62" s="24">
        <f t="shared" si="27"/>
        <v>0</v>
      </c>
      <c r="S62" s="24">
        <f t="shared" si="27"/>
        <v>0</v>
      </c>
      <c r="T62" s="24">
        <f t="shared" si="27"/>
        <v>0</v>
      </c>
      <c r="U62" s="24">
        <f t="shared" si="27"/>
        <v>0</v>
      </c>
      <c r="V62" s="24">
        <f t="shared" si="27"/>
        <v>0</v>
      </c>
      <c r="W62" s="24">
        <f t="shared" si="27"/>
        <v>0</v>
      </c>
      <c r="X62" s="24">
        <f t="shared" si="27"/>
        <v>0</v>
      </c>
      <c r="Y62" s="24">
        <f t="shared" si="27"/>
        <v>0</v>
      </c>
      <c r="Z62" s="24">
        <f t="shared" si="27"/>
        <v>0</v>
      </c>
      <c r="AA62" s="24">
        <f t="shared" si="27"/>
        <v>0</v>
      </c>
      <c r="AB62" s="24">
        <f t="shared" si="27"/>
        <v>0</v>
      </c>
      <c r="AC62" s="24">
        <f t="shared" si="27"/>
        <v>0</v>
      </c>
      <c r="AD62" s="24">
        <f t="shared" si="27"/>
        <v>0</v>
      </c>
      <c r="AE62" s="24">
        <f t="shared" si="27"/>
        <v>0</v>
      </c>
      <c r="AF62" s="24">
        <f t="shared" si="27"/>
        <v>0</v>
      </c>
      <c r="AG62" s="24">
        <f t="shared" si="27"/>
        <v>0</v>
      </c>
      <c r="AH62" s="24">
        <f t="shared" si="27"/>
        <v>0</v>
      </c>
      <c r="AI62" s="100">
        <f t="shared" si="21"/>
        <v>0</v>
      </c>
      <c r="AJ62" s="100"/>
      <c r="AK62" s="100">
        <f t="shared" si="22"/>
        <v>0</v>
      </c>
      <c r="AL62" s="100"/>
      <c r="AM62" s="100">
        <f t="shared" si="23"/>
        <v>0</v>
      </c>
      <c r="AN62" s="100"/>
      <c r="AO62" s="100">
        <f t="shared" si="24"/>
        <v>0</v>
      </c>
      <c r="AP62" s="100"/>
      <c r="AQ62" s="100">
        <f t="shared" si="25"/>
        <v>0</v>
      </c>
      <c r="AR62" s="100"/>
    </row>
    <row r="63" spans="7:44" ht="16.5" customHeight="1">
      <c r="G63" s="24" t="s">
        <v>16</v>
      </c>
      <c r="J63" s="24">
        <f aca="true" t="shared" si="28" ref="J63:AH63">COUNTIF(J6:J55,$G$63)</f>
        <v>0</v>
      </c>
      <c r="K63" s="24">
        <f t="shared" si="28"/>
        <v>0</v>
      </c>
      <c r="L63" s="24">
        <f t="shared" si="28"/>
        <v>0</v>
      </c>
      <c r="M63" s="24">
        <f t="shared" si="28"/>
        <v>0</v>
      </c>
      <c r="N63" s="24">
        <f t="shared" si="28"/>
        <v>0</v>
      </c>
      <c r="O63" s="24">
        <f t="shared" si="28"/>
        <v>0</v>
      </c>
      <c r="P63" s="24">
        <f t="shared" si="28"/>
        <v>0</v>
      </c>
      <c r="Q63" s="24">
        <f t="shared" si="28"/>
        <v>0</v>
      </c>
      <c r="R63" s="24">
        <f t="shared" si="28"/>
        <v>0</v>
      </c>
      <c r="S63" s="24">
        <f t="shared" si="28"/>
        <v>0</v>
      </c>
      <c r="T63" s="24">
        <f t="shared" si="28"/>
        <v>0</v>
      </c>
      <c r="U63" s="24">
        <f t="shared" si="28"/>
        <v>0</v>
      </c>
      <c r="V63" s="24">
        <f t="shared" si="28"/>
        <v>0</v>
      </c>
      <c r="W63" s="24">
        <f t="shared" si="28"/>
        <v>0</v>
      </c>
      <c r="X63" s="24">
        <f t="shared" si="28"/>
        <v>0</v>
      </c>
      <c r="Y63" s="24">
        <f t="shared" si="28"/>
        <v>0</v>
      </c>
      <c r="Z63" s="24">
        <f t="shared" si="28"/>
        <v>0</v>
      </c>
      <c r="AA63" s="24">
        <f t="shared" si="28"/>
        <v>0</v>
      </c>
      <c r="AB63" s="24">
        <f t="shared" si="28"/>
        <v>0</v>
      </c>
      <c r="AC63" s="24">
        <f t="shared" si="28"/>
        <v>0</v>
      </c>
      <c r="AD63" s="24">
        <f t="shared" si="28"/>
        <v>0</v>
      </c>
      <c r="AE63" s="24">
        <f t="shared" si="28"/>
        <v>0</v>
      </c>
      <c r="AF63" s="24">
        <f t="shared" si="28"/>
        <v>0</v>
      </c>
      <c r="AG63" s="24">
        <f t="shared" si="28"/>
        <v>0</v>
      </c>
      <c r="AH63" s="24">
        <f t="shared" si="28"/>
        <v>0</v>
      </c>
      <c r="AI63" s="100">
        <f t="shared" si="21"/>
        <v>0</v>
      </c>
      <c r="AJ63" s="100"/>
      <c r="AK63" s="100">
        <f t="shared" si="22"/>
        <v>0</v>
      </c>
      <c r="AL63" s="100"/>
      <c r="AM63" s="100">
        <f t="shared" si="23"/>
        <v>0</v>
      </c>
      <c r="AN63" s="100"/>
      <c r="AO63" s="100">
        <f t="shared" si="24"/>
        <v>0</v>
      </c>
      <c r="AP63" s="100"/>
      <c r="AQ63" s="100">
        <f t="shared" si="25"/>
        <v>0</v>
      </c>
      <c r="AR63" s="100"/>
    </row>
    <row r="64" spans="7:44" ht="16.5" customHeight="1">
      <c r="G64" s="24" t="s">
        <v>27</v>
      </c>
      <c r="J64" s="24">
        <f aca="true" t="shared" si="29" ref="J64:AH64">COUNTIF(J6:J55,$G$64)</f>
        <v>0</v>
      </c>
      <c r="K64" s="24">
        <f t="shared" si="29"/>
        <v>0</v>
      </c>
      <c r="L64" s="24">
        <f t="shared" si="29"/>
        <v>0</v>
      </c>
      <c r="M64" s="24">
        <f t="shared" si="29"/>
        <v>0</v>
      </c>
      <c r="N64" s="24">
        <f t="shared" si="29"/>
        <v>0</v>
      </c>
      <c r="O64" s="24">
        <f t="shared" si="29"/>
        <v>0</v>
      </c>
      <c r="P64" s="24">
        <f t="shared" si="29"/>
        <v>0</v>
      </c>
      <c r="Q64" s="24">
        <f t="shared" si="29"/>
        <v>0</v>
      </c>
      <c r="R64" s="24">
        <f t="shared" si="29"/>
        <v>0</v>
      </c>
      <c r="S64" s="24">
        <f t="shared" si="29"/>
        <v>0</v>
      </c>
      <c r="T64" s="24">
        <f t="shared" si="29"/>
        <v>0</v>
      </c>
      <c r="U64" s="24">
        <f t="shared" si="29"/>
        <v>0</v>
      </c>
      <c r="V64" s="24">
        <f t="shared" si="29"/>
        <v>0</v>
      </c>
      <c r="W64" s="24">
        <f t="shared" si="29"/>
        <v>0</v>
      </c>
      <c r="X64" s="24">
        <f t="shared" si="29"/>
        <v>0</v>
      </c>
      <c r="Y64" s="24">
        <f t="shared" si="29"/>
        <v>0</v>
      </c>
      <c r="Z64" s="24">
        <f t="shared" si="29"/>
        <v>0</v>
      </c>
      <c r="AA64" s="24">
        <f t="shared" si="29"/>
        <v>0</v>
      </c>
      <c r="AB64" s="24">
        <f t="shared" si="29"/>
        <v>0</v>
      </c>
      <c r="AC64" s="24">
        <f t="shared" si="29"/>
        <v>0</v>
      </c>
      <c r="AD64" s="24">
        <f t="shared" si="29"/>
        <v>0</v>
      </c>
      <c r="AE64" s="24">
        <f t="shared" si="29"/>
        <v>0</v>
      </c>
      <c r="AF64" s="24">
        <f t="shared" si="29"/>
        <v>0</v>
      </c>
      <c r="AG64" s="24">
        <f t="shared" si="29"/>
        <v>0</v>
      </c>
      <c r="AH64" s="24">
        <f t="shared" si="29"/>
        <v>0</v>
      </c>
      <c r="AI64" s="100">
        <f t="shared" si="21"/>
        <v>0</v>
      </c>
      <c r="AJ64" s="100"/>
      <c r="AK64" s="100">
        <f t="shared" si="22"/>
        <v>0</v>
      </c>
      <c r="AL64" s="100"/>
      <c r="AM64" s="100">
        <f t="shared" si="23"/>
        <v>0</v>
      </c>
      <c r="AN64" s="100"/>
      <c r="AO64" s="100">
        <f t="shared" si="24"/>
        <v>0</v>
      </c>
      <c r="AP64" s="100"/>
      <c r="AQ64" s="100">
        <f t="shared" si="25"/>
        <v>0</v>
      </c>
      <c r="AR64" s="100"/>
    </row>
    <row r="65" spans="7:44" ht="16.5" customHeight="1">
      <c r="G65" s="24" t="s">
        <v>15</v>
      </c>
      <c r="J65" s="24">
        <f aca="true" t="shared" si="30" ref="J65:AH65">COUNTIF(J6:J55,$G$65)</f>
        <v>0</v>
      </c>
      <c r="K65" s="24">
        <f t="shared" si="30"/>
        <v>0</v>
      </c>
      <c r="L65" s="24">
        <f t="shared" si="30"/>
        <v>0</v>
      </c>
      <c r="M65" s="24">
        <f t="shared" si="30"/>
        <v>0</v>
      </c>
      <c r="N65" s="24">
        <f t="shared" si="30"/>
        <v>0</v>
      </c>
      <c r="O65" s="24">
        <f t="shared" si="30"/>
        <v>0</v>
      </c>
      <c r="P65" s="24">
        <f t="shared" si="30"/>
        <v>0</v>
      </c>
      <c r="Q65" s="24">
        <f t="shared" si="30"/>
        <v>0</v>
      </c>
      <c r="R65" s="24">
        <f t="shared" si="30"/>
        <v>0</v>
      </c>
      <c r="S65" s="24">
        <f t="shared" si="30"/>
        <v>0</v>
      </c>
      <c r="T65" s="24">
        <f t="shared" si="30"/>
        <v>0</v>
      </c>
      <c r="U65" s="24">
        <f t="shared" si="30"/>
        <v>0</v>
      </c>
      <c r="V65" s="24">
        <f t="shared" si="30"/>
        <v>0</v>
      </c>
      <c r="W65" s="24">
        <f t="shared" si="30"/>
        <v>0</v>
      </c>
      <c r="X65" s="24">
        <f t="shared" si="30"/>
        <v>0</v>
      </c>
      <c r="Y65" s="24">
        <f t="shared" si="30"/>
        <v>0</v>
      </c>
      <c r="Z65" s="24">
        <f t="shared" si="30"/>
        <v>0</v>
      </c>
      <c r="AA65" s="24">
        <f t="shared" si="30"/>
        <v>0</v>
      </c>
      <c r="AB65" s="24">
        <f t="shared" si="30"/>
        <v>0</v>
      </c>
      <c r="AC65" s="24">
        <f t="shared" si="30"/>
        <v>0</v>
      </c>
      <c r="AD65" s="24">
        <f t="shared" si="30"/>
        <v>0</v>
      </c>
      <c r="AE65" s="24">
        <f t="shared" si="30"/>
        <v>0</v>
      </c>
      <c r="AF65" s="24">
        <f t="shared" si="30"/>
        <v>0</v>
      </c>
      <c r="AG65" s="24">
        <f t="shared" si="30"/>
        <v>0</v>
      </c>
      <c r="AH65" s="24">
        <f t="shared" si="30"/>
        <v>0</v>
      </c>
      <c r="AI65" s="100">
        <f t="shared" si="21"/>
        <v>0</v>
      </c>
      <c r="AJ65" s="100"/>
      <c r="AK65" s="100">
        <f t="shared" si="22"/>
        <v>0</v>
      </c>
      <c r="AL65" s="100"/>
      <c r="AM65" s="100">
        <f t="shared" si="23"/>
        <v>0</v>
      </c>
      <c r="AN65" s="100"/>
      <c r="AO65" s="100">
        <f t="shared" si="24"/>
        <v>0</v>
      </c>
      <c r="AP65" s="100"/>
      <c r="AQ65" s="100">
        <f t="shared" si="25"/>
        <v>0</v>
      </c>
      <c r="AR65" s="100"/>
    </row>
  </sheetData>
  <sheetProtection/>
  <mergeCells count="51">
    <mergeCell ref="AM57:AN57"/>
    <mergeCell ref="AO57:AP57"/>
    <mergeCell ref="AQ57:AR57"/>
    <mergeCell ref="A4:D4"/>
    <mergeCell ref="AI4:AJ4"/>
    <mergeCell ref="AK4:AL4"/>
    <mergeCell ref="AM4:AN4"/>
    <mergeCell ref="AO4:AP4"/>
    <mergeCell ref="AQ4:AR4"/>
    <mergeCell ref="AI58:AJ58"/>
    <mergeCell ref="AK58:AL58"/>
    <mergeCell ref="AQ58:AR58"/>
    <mergeCell ref="AI56:AJ56"/>
    <mergeCell ref="AK56:AL56"/>
    <mergeCell ref="AM56:AN56"/>
    <mergeCell ref="AO56:AP56"/>
    <mergeCell ref="AQ56:AR56"/>
    <mergeCell ref="AI57:AJ57"/>
    <mergeCell ref="AK57:AL57"/>
    <mergeCell ref="AK60:AL60"/>
    <mergeCell ref="AK61:AL61"/>
    <mergeCell ref="AI60:AJ60"/>
    <mergeCell ref="AI61:AJ61"/>
    <mergeCell ref="AI62:AJ62"/>
    <mergeCell ref="AI63:AJ63"/>
    <mergeCell ref="AM64:AN64"/>
    <mergeCell ref="AM65:AN65"/>
    <mergeCell ref="AI64:AJ64"/>
    <mergeCell ref="AI65:AJ65"/>
    <mergeCell ref="AK64:AL64"/>
    <mergeCell ref="AK65:AL65"/>
    <mergeCell ref="AK62:AL62"/>
    <mergeCell ref="AK63:AL63"/>
    <mergeCell ref="AO62:AP62"/>
    <mergeCell ref="AO63:AP63"/>
    <mergeCell ref="AM58:AN58"/>
    <mergeCell ref="AO58:AP58"/>
    <mergeCell ref="AM62:AN62"/>
    <mergeCell ref="AM63:AN63"/>
    <mergeCell ref="AM60:AN60"/>
    <mergeCell ref="AM61:AN61"/>
    <mergeCell ref="AO60:AP60"/>
    <mergeCell ref="AO61:AP61"/>
    <mergeCell ref="AQ61:AR61"/>
    <mergeCell ref="AQ60:AR60"/>
    <mergeCell ref="AQ63:AR63"/>
    <mergeCell ref="AQ62:AR62"/>
    <mergeCell ref="AO64:AP64"/>
    <mergeCell ref="AO65:AP65"/>
    <mergeCell ref="AQ65:AR65"/>
    <mergeCell ref="AQ64:AR64"/>
  </mergeCells>
  <conditionalFormatting sqref="J6:AI54 AI55 AK6:AK55 AM6:AM55 AO6:AO55 AQ6:AQ55">
    <cfRule type="cellIs" priority="1" dxfId="6" operator="equal" stopIfTrue="1">
      <formula>J$4</formula>
    </cfRule>
    <cfRule type="cellIs" priority="2" dxfId="2" operator="notEqual" stopIfTrue="1">
      <formula>J$4</formula>
    </cfRule>
  </conditionalFormatting>
  <conditionalFormatting sqref="AV6:AV55">
    <cfRule type="cellIs" priority="3" dxfId="2" operator="lessThan" stopIfTrue="1">
      <formula>0</formula>
    </cfRule>
  </conditionalFormatting>
  <conditionalFormatting sqref="J60:AR65">
    <cfRule type="expression" priority="4" dxfId="3" stopIfTrue="1">
      <formula>IF(J$4=$G60,1,0)</formula>
    </cfRule>
    <cfRule type="expression" priority="5" dxfId="2" stopIfTrue="1">
      <formula>IF(J$4&lt;&gt;$G60,1,0)</formula>
    </cfRule>
  </conditionalFormatting>
  <conditionalFormatting sqref="J58:AH58">
    <cfRule type="cellIs" priority="6" dxfId="1" operator="greaterThan" stopIfTrue="1">
      <formula>50</formula>
    </cfRule>
  </conditionalFormatting>
  <conditionalFormatting sqref="AI58:AR58">
    <cfRule type="cellIs" priority="7" dxfId="0" operator="greaterThan" stopIfTrue="1">
      <formula>50</formula>
    </cfRule>
  </conditionalFormatting>
  <printOptions horizontalCentered="1"/>
  <pageMargins left="0.1968503937007874" right="0.1968503937007874" top="0.984251968503937" bottom="0.3937007874015748" header="0.3937007874015748" footer="0.5118110236220472"/>
  <pageSetup fitToHeight="1" fitToWidth="1" horizontalDpi="600" verticalDpi="600" orientation="landscape" paperSize="9" scale="86" r:id="rId1"/>
  <headerFooter alignWithMargins="0">
    <oddHeader>&amp;L&amp;"Arial,Bold"&amp;20CRO-ITA-SLO TrailO Cup 2011&amp;"Arial,Regular"&amp;9
Programmed by Hoki&amp;R&amp;"Arial,Bold"&amp;48A</oddHeader>
  </headerFooter>
  <ignoredErrors>
    <ignoredError sqref="J56:AR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Zdenko</dc:creator>
  <cp:keywords/>
  <dc:description/>
  <cp:lastModifiedBy>Klemen</cp:lastModifiedBy>
  <cp:lastPrinted>2011-06-19T13:33:27Z</cp:lastPrinted>
  <dcterms:created xsi:type="dcterms:W3CDTF">2006-04-03T11:32:57Z</dcterms:created>
  <dcterms:modified xsi:type="dcterms:W3CDTF">2011-06-19T23:06:20Z</dcterms:modified>
  <cp:category/>
  <cp:version/>
  <cp:contentType/>
  <cp:contentStatus/>
</cp:coreProperties>
</file>